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20" windowWidth="19815" windowHeight="6900" firstSheet="1" activeTab="1"/>
  </bookViews>
  <sheets>
    <sheet name="DP2KBP3A" sheetId="1" state="hidden" r:id="rId1"/>
    <sheet name="DP2KBP3A FIX" sheetId="4" r:id="rId2"/>
  </sheets>
  <definedNames>
    <definedName name="_xlnm.Print_Area" localSheetId="1">'DP2KBP3A FIX'!$A$1:$P$147</definedName>
    <definedName name="_xlnm.Print_Titles" localSheetId="0">DP2KBP3A!$7:$10</definedName>
    <definedName name="_xlnm.Print_Titles" localSheetId="1">'DP2KBP3A FIX'!$6:$9</definedName>
  </definedNames>
  <calcPr calcId="125725"/>
</workbook>
</file>

<file path=xl/calcChain.xml><?xml version="1.0" encoding="utf-8"?>
<calcChain xmlns="http://schemas.openxmlformats.org/spreadsheetml/2006/main">
  <c r="N74" i="4"/>
  <c r="N73" s="1"/>
  <c r="M73"/>
  <c r="N72"/>
  <c r="N71"/>
  <c r="N70"/>
  <c r="M69"/>
  <c r="N68"/>
  <c r="N67"/>
  <c r="M66"/>
  <c r="N66" s="1"/>
  <c r="N65"/>
  <c r="N60"/>
  <c r="N59"/>
  <c r="N58"/>
  <c r="N57"/>
  <c r="M56"/>
  <c r="N51"/>
  <c r="M51"/>
  <c r="N40"/>
  <c r="N39" s="1"/>
  <c r="M39"/>
  <c r="N36"/>
  <c r="N35"/>
  <c r="M34"/>
  <c r="N32"/>
  <c r="N30" s="1"/>
  <c r="M30"/>
  <c r="N29"/>
  <c r="N28"/>
  <c r="N27"/>
  <c r="M26"/>
  <c r="N26" s="1"/>
  <c r="N19"/>
  <c r="M18"/>
  <c r="N18" s="1"/>
  <c r="M17"/>
  <c r="N17" s="1"/>
  <c r="N146"/>
  <c r="N145" s="1"/>
  <c r="M145"/>
  <c r="M144"/>
  <c r="N144" s="1"/>
  <c r="N143"/>
  <c r="N138"/>
  <c r="N131" s="1"/>
  <c r="N137"/>
  <c r="N136"/>
  <c r="N135"/>
  <c r="N134"/>
  <c r="N133"/>
  <c r="N132"/>
  <c r="M131"/>
  <c r="N127"/>
  <c r="N126"/>
  <c r="M125"/>
  <c r="N124"/>
  <c r="N122" s="1"/>
  <c r="N123"/>
  <c r="M122"/>
  <c r="N121"/>
  <c r="N120"/>
  <c r="N119"/>
  <c r="N118"/>
  <c r="N117"/>
  <c r="N116"/>
  <c r="M115"/>
  <c r="N111"/>
  <c r="N96"/>
  <c r="N95"/>
  <c r="M94"/>
  <c r="N86"/>
  <c r="N85" s="1"/>
  <c r="N87" s="1"/>
  <c r="M85"/>
  <c r="M87" s="1"/>
  <c r="M80"/>
  <c r="N80" s="1"/>
  <c r="N79" s="1"/>
  <c r="B9"/>
  <c r="C9" s="1"/>
  <c r="D9" s="1"/>
  <c r="E9" s="1"/>
  <c r="F9" s="1"/>
  <c r="G9" s="1"/>
  <c r="H9" s="1"/>
  <c r="J9" s="1"/>
  <c r="K9" s="1"/>
  <c r="L9" s="1"/>
  <c r="M9" s="1"/>
  <c r="N9" s="1"/>
  <c r="O9" s="1"/>
  <c r="P9" s="1"/>
  <c r="M61" i="1"/>
  <c r="N34" i="4" l="1"/>
  <c r="N56"/>
  <c r="N94"/>
  <c r="N69"/>
  <c r="N16"/>
  <c r="N64"/>
  <c r="M16"/>
  <c r="M64"/>
  <c r="N125"/>
  <c r="M79"/>
  <c r="N115"/>
  <c r="N142"/>
  <c r="M142"/>
  <c r="M147" s="1"/>
  <c r="N75" l="1"/>
  <c r="M75"/>
  <c r="N147"/>
  <c r="N74" i="1"/>
  <c r="M32"/>
  <c r="M76" l="1"/>
  <c r="M81"/>
  <c r="N73"/>
  <c r="N56"/>
  <c r="M56"/>
  <c r="N77"/>
  <c r="N79"/>
  <c r="N78"/>
  <c r="N82"/>
  <c r="N81" s="1"/>
  <c r="M72"/>
  <c r="N71"/>
  <c r="N65"/>
  <c r="N64"/>
  <c r="N63"/>
  <c r="N62"/>
  <c r="N44"/>
  <c r="N43" s="1"/>
  <c r="M43"/>
  <c r="N39"/>
  <c r="N38"/>
  <c r="M37"/>
  <c r="N34"/>
  <c r="N32" s="1"/>
  <c r="N30"/>
  <c r="N29"/>
  <c r="N28"/>
  <c r="M27"/>
  <c r="N27" s="1"/>
  <c r="N20"/>
  <c r="M19"/>
  <c r="N19" s="1"/>
  <c r="M18"/>
  <c r="N18" s="1"/>
  <c r="B10"/>
  <c r="C10" s="1"/>
  <c r="D10" s="1"/>
  <c r="E10" s="1"/>
  <c r="F10" s="1"/>
  <c r="G10" s="1"/>
  <c r="H10" s="1"/>
  <c r="J10" s="1"/>
  <c r="K10" s="1"/>
  <c r="L10" s="1"/>
  <c r="M10" s="1"/>
  <c r="N61" l="1"/>
  <c r="N76"/>
  <c r="N72"/>
  <c r="N70" s="1"/>
  <c r="M70"/>
  <c r="N10"/>
  <c r="O10" s="1"/>
  <c r="P10" s="1"/>
  <c r="N17"/>
  <c r="N37"/>
  <c r="M17"/>
  <c r="M84" s="1"/>
  <c r="N84" l="1"/>
</calcChain>
</file>

<file path=xl/comments1.xml><?xml version="1.0" encoding="utf-8"?>
<comments xmlns="http://schemas.openxmlformats.org/spreadsheetml/2006/main">
  <authors>
    <author>ismail - [2010]</author>
    <author>user</author>
    <author>Herda Andryani Lidya</author>
  </authors>
  <commentList>
    <comment ref="P9" authorId="0">
      <text>
        <r>
          <rPr>
            <b/>
            <sz val="11"/>
            <color indexed="81"/>
            <rFont val="Tahoma"/>
            <family val="2"/>
          </rPr>
          <t>a=Program/Kegiatan sedang berjalan
Kegiatan 1 tahun sebelum tahun yg direncanakan yg tercantum dlm Renstra SKPD 
b=Kegiatan Alternatif yaitu Program/ kegiatan SKPD lintas SKPD dan Kewilayahan</t>
        </r>
      </text>
    </comment>
    <comment ref="I48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2" authorId="2">
      <text>
        <r>
          <rPr>
            <b/>
            <sz val="9"/>
            <color indexed="81"/>
            <rFont val="Tahoma"/>
            <family val="2"/>
          </rPr>
          <t>Herda Andryani Lidya:</t>
        </r>
        <r>
          <rPr>
            <sz val="9"/>
            <color indexed="81"/>
            <rFont val="Tahoma"/>
            <family val="2"/>
          </rPr>
          <t xml:space="preserve">
Ganti nama kegiatan dan data akseptor harus jelas</t>
        </r>
      </text>
    </comment>
    <comment ref="D82" authorId="2">
      <text>
        <r>
          <rPr>
            <b/>
            <sz val="9"/>
            <color indexed="81"/>
            <rFont val="Tahoma"/>
            <family val="2"/>
          </rPr>
          <t>Herda Andryani Lidya:</t>
        </r>
        <r>
          <rPr>
            <sz val="9"/>
            <color indexed="81"/>
            <rFont val="Tahoma"/>
            <family val="2"/>
          </rPr>
          <t xml:space="preserve">
Koordinasi dengan Pemdes</t>
        </r>
      </text>
    </comment>
  </commentList>
</comments>
</file>

<file path=xl/comments2.xml><?xml version="1.0" encoding="utf-8"?>
<comments xmlns="http://schemas.openxmlformats.org/spreadsheetml/2006/main">
  <authors>
    <author>ismail - [2010]</author>
    <author>user</author>
    <author>Herda Andryani Lidya</author>
  </authors>
  <commentList>
    <comment ref="P8" authorId="0">
      <text>
        <r>
          <rPr>
            <b/>
            <sz val="11"/>
            <color indexed="81"/>
            <rFont val="Tahoma"/>
            <family val="2"/>
          </rPr>
          <t>a=Program/Kegiatan sedang berjalan
Kegiatan 1 tahun sebelum tahun yg direncanakan yg tercantum dlm Renstra SKPD 
b=Kegiatan Alternatif yaitu Program/ kegiatan SKPD lintas SKPD dan Kewilayahan</t>
        </r>
      </text>
    </comment>
    <comment ref="I44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57" authorId="2">
      <text>
        <r>
          <rPr>
            <b/>
            <sz val="9"/>
            <color indexed="81"/>
            <rFont val="Tahoma"/>
            <family val="2"/>
          </rPr>
          <t>Herda Andryani Lidya:</t>
        </r>
        <r>
          <rPr>
            <sz val="9"/>
            <color indexed="81"/>
            <rFont val="Tahoma"/>
            <family val="2"/>
          </rPr>
          <t xml:space="preserve">
Ganti nama kegiatan dan data akseptor harus jelas</t>
        </r>
      </text>
    </comment>
    <comment ref="D74" authorId="2">
      <text>
        <r>
          <rPr>
            <b/>
            <sz val="9"/>
            <color indexed="81"/>
            <rFont val="Tahoma"/>
            <family val="2"/>
          </rPr>
          <t>Herda Andryani Lidya:</t>
        </r>
        <r>
          <rPr>
            <sz val="9"/>
            <color indexed="81"/>
            <rFont val="Tahoma"/>
            <family val="2"/>
          </rPr>
          <t xml:space="preserve">
Koordinasi dengan Pemdes</t>
        </r>
      </text>
    </comment>
    <comment ref="M121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menggunakan dana dlm daerah (perjalanan)</t>
        </r>
      </text>
    </comment>
    <comment ref="D123" authorId="1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gabung dengan keg yg sama
</t>
        </r>
      </text>
    </comment>
  </commentList>
</comments>
</file>

<file path=xl/sharedStrings.xml><?xml version="1.0" encoding="utf-8"?>
<sst xmlns="http://schemas.openxmlformats.org/spreadsheetml/2006/main" count="942" uniqueCount="322">
  <si>
    <t>RUMUSAN RENCANA PROGRAM DAN KEGIATAN SKPD TAHUN 2018 DAN PRAKIRAAN MAJU TAHUN 2019</t>
  </si>
  <si>
    <t>KABUPATEN BANGKA</t>
  </si>
  <si>
    <t xml:space="preserve">SKPD </t>
  </si>
  <si>
    <t>: Dinas Pengendalian Penduduk, Keluarga Berencana Pemberdayaan Perempuan dan Perlindungan Anak Kabupaten Bangka</t>
  </si>
  <si>
    <t>Prioritas</t>
  </si>
  <si>
    <t>Kode</t>
  </si>
  <si>
    <t>Urusan/ Bidang Urusan Pemerintahan Daerah/Prioritas Daerah</t>
  </si>
  <si>
    <t>Sasaran Daerah/ Indikator Sasaran</t>
  </si>
  <si>
    <t xml:space="preserve"> Program/ Kegiatan</t>
  </si>
  <si>
    <t>Lokasi</t>
  </si>
  <si>
    <t>Indikator Kinerja</t>
  </si>
  <si>
    <t>Pagu Indikatif Tahun 2018 (Rp)</t>
  </si>
  <si>
    <t>Prakiraan Maju Tahun 2019</t>
  </si>
  <si>
    <t>Sumber Dana</t>
  </si>
  <si>
    <t>Jenis Kegiatan</t>
  </si>
  <si>
    <t>Hasil Program</t>
  </si>
  <si>
    <t>Keluaran Kegiatan</t>
  </si>
  <si>
    <t>Tingkat Capaian Realisasi s/d</t>
  </si>
  <si>
    <t>Tolok Ukur</t>
  </si>
  <si>
    <t xml:space="preserve">Target  </t>
  </si>
  <si>
    <t>Target  2018</t>
  </si>
  <si>
    <t>Target   2017</t>
  </si>
  <si>
    <t>a/b</t>
  </si>
  <si>
    <t>WAJIB</t>
  </si>
  <si>
    <t>KELUARGA BERENCANA DAN KELUARGA SEJAHTERA</t>
  </si>
  <si>
    <t xml:space="preserve">Reformasi Birokrasi Dan Tata Pemerintahan </t>
  </si>
  <si>
    <t>Jumlah prestasi regional, nasional dan internasional di bidang olahraga dan seni</t>
  </si>
  <si>
    <t>Meningkatnya penataan kelembagaan yang tepat ukuran dan kewenangan yang jelas dan tidak tumpang tindih</t>
  </si>
  <si>
    <t>Persentase pencapaian kinerja sesuai SOP dengan administrasi yang transparan dan akuntabel</t>
  </si>
  <si>
    <t>Program Pelayanan Administrasi Perkantoran</t>
  </si>
  <si>
    <t>Meningkatnya Ketersediaan Sarana dan Prasarana Penunjang Kelancaran Administrasi Perkantoran</t>
  </si>
  <si>
    <t>Terlaksananya Program Pelayanan Administrasi Perkantoran</t>
  </si>
  <si>
    <t>01</t>
  </si>
  <si>
    <t>Penyediaan Jasa Surat Menyurat</t>
  </si>
  <si>
    <t>Sungailiat</t>
  </si>
  <si>
    <t>Terwujudnya kelancaran proses surat menyurat</t>
  </si>
  <si>
    <t>Tersedianya Alat Tulis Kantor</t>
  </si>
  <si>
    <t>12 Bulan</t>
  </si>
  <si>
    <t>60 Bulan</t>
  </si>
  <si>
    <t>48 Bulan</t>
  </si>
  <si>
    <t>APBD Kab. Bangka</t>
  </si>
  <si>
    <t>a</t>
  </si>
  <si>
    <t>02</t>
  </si>
  <si>
    <t>Penyediaan Jasa komunikasi, Sumber daya air dan Listrik</t>
  </si>
  <si>
    <t>Terwujudnya kelancaran pelaksanaan rutinitas kantor</t>
  </si>
  <si>
    <t>Tersedianya dana pembayaran langganan telepon, listrik, air dan spedy kantor</t>
  </si>
  <si>
    <t>03</t>
  </si>
  <si>
    <t>Penyediaan Jasa Peralatan dan Perlengkapan Kantor</t>
  </si>
  <si>
    <t>Terlaksananya kegiatan rutin kantor</t>
  </si>
  <si>
    <t>Tersedianya sarana peralatan dan perlengkapan kantor</t>
  </si>
  <si>
    <t>-</t>
  </si>
  <si>
    <t>Komputer</t>
  </si>
  <si>
    <t>15 unit</t>
  </si>
  <si>
    <t>Mesin Tik</t>
  </si>
  <si>
    <t>2 unit</t>
  </si>
  <si>
    <t>Infocus</t>
  </si>
  <si>
    <t>AC</t>
  </si>
  <si>
    <t>5 unit</t>
  </si>
  <si>
    <t>Kipas Angin</t>
  </si>
  <si>
    <t>8 unit</t>
  </si>
  <si>
    <t>Mesin Rumput</t>
  </si>
  <si>
    <t>1 unit</t>
  </si>
  <si>
    <t>06</t>
  </si>
  <si>
    <t>Penyediaan Jasa Pemeliharaan dan Perizinan Kendaraan Dinas/ Operasional</t>
  </si>
  <si>
    <t>Terlaksananya prasarana operasional kantor</t>
  </si>
  <si>
    <t>Kendaraan berfungsi dengan baik</t>
  </si>
  <si>
    <t>08</t>
  </si>
  <si>
    <t>Penyediaan Jasa Kebersihan Kantor</t>
  </si>
  <si>
    <t>Meningkatnya kualitas kerja pegawai</t>
  </si>
  <si>
    <t>Terpeliharanya kebersihan kantor</t>
  </si>
  <si>
    <t>Rapat-rapat koordinasi dan Konsultasi ke Luar Daerah</t>
  </si>
  <si>
    <t>Terwujudnya kelancaran pelaksanaan konsultasi serta rapat rapat</t>
  </si>
  <si>
    <t>Tersedianya dana untuk Koordinasi dan Konsultasi  keluar daerah</t>
  </si>
  <si>
    <t>Rapat-rapat Koordinasi, Konsultasi dan Pembinaan dalam Daerah</t>
  </si>
  <si>
    <t>Tersedianya dana untuk Koordinasi dan Konsultasi  dalam daerah</t>
  </si>
  <si>
    <t>Meningkatnya Ketersediaan Sarana dan Prasarana Aparatur yang Menunjang Kinerja Aparatur Dinas</t>
  </si>
  <si>
    <t>Program Peningkatan Sarana dan Prasarana Aparatur</t>
  </si>
  <si>
    <t>Pembangunan Gedung Kantor</t>
  </si>
  <si>
    <t>Belinyu</t>
  </si>
  <si>
    <t xml:space="preserve">Terlaksanya pembangunan gedung Kantor
</t>
  </si>
  <si>
    <t>8 Unit</t>
  </si>
  <si>
    <t>1.  Pembangunan Balai Penyuluh di Belinyu (DAK KB)
2. Pembangunan Rumah Aman (DAK PP) Sungailiat</t>
  </si>
  <si>
    <t>2 Unit</t>
  </si>
  <si>
    <t>DAK</t>
  </si>
  <si>
    <t>b</t>
  </si>
  <si>
    <t>Pengadaan Kendaraan Dinas/ Operasional</t>
  </si>
  <si>
    <t>Kendaraan Dinas kantor</t>
  </si>
  <si>
    <t>1 Unit</t>
  </si>
  <si>
    <t>07</t>
  </si>
  <si>
    <t>Pengadaan Perlengkapan Gedung Kantor</t>
  </si>
  <si>
    <t>Perlengkapan gedung kantor:</t>
  </si>
  <si>
    <t>AC 1 PK</t>
  </si>
  <si>
    <t>3 Unit</t>
  </si>
  <si>
    <t>4 unit</t>
  </si>
  <si>
    <t>Lemari Arsip Besi (besar)</t>
  </si>
  <si>
    <t>6 unit</t>
  </si>
  <si>
    <t>Lemari Arsip Besi (kecil)</t>
  </si>
  <si>
    <t>4 buah</t>
  </si>
  <si>
    <t>1 buah</t>
  </si>
  <si>
    <t>5 buah</t>
  </si>
  <si>
    <t>10 buah</t>
  </si>
  <si>
    <t>3 buah</t>
  </si>
  <si>
    <t>Laptop</t>
  </si>
  <si>
    <t xml:space="preserve">Meja Rapat </t>
  </si>
  <si>
    <t>3 unit</t>
  </si>
  <si>
    <t>Meja Kerja</t>
  </si>
  <si>
    <t>20 buah</t>
  </si>
  <si>
    <t>15 buah</t>
  </si>
  <si>
    <t>Meja Kerja PIKR</t>
  </si>
  <si>
    <t>18 buah</t>
  </si>
  <si>
    <t>Kursi Kerja PIKR</t>
  </si>
  <si>
    <t>19  buah</t>
  </si>
  <si>
    <t>Kursi Kerja</t>
  </si>
  <si>
    <t>19 buah</t>
  </si>
  <si>
    <t>40  buah</t>
  </si>
  <si>
    <t>Kursi Tamu</t>
  </si>
  <si>
    <t>wireless</t>
  </si>
  <si>
    <t>Pemeliharaan rutin/ berkala Gedung Kantor</t>
  </si>
  <si>
    <t>Terlaksananya pemeliharaan peralatan gedung kantor</t>
  </si>
  <si>
    <t xml:space="preserve">Program Peningkatan Disiplin Pegawai  </t>
  </si>
  <si>
    <t xml:space="preserve">Penurunan Pelanggaran Disiplin Aparatur </t>
  </si>
  <si>
    <t>Pengadaan Pakaian Dinas beserta Perlengkapannya</t>
  </si>
  <si>
    <t>Meningkatnya disiplin aparatur</t>
  </si>
  <si>
    <t>Tersedianya pakaian dinas lengkap (PDH)</t>
  </si>
  <si>
    <t>48 stell</t>
  </si>
  <si>
    <t>48 Stel</t>
  </si>
  <si>
    <t>132 setel</t>
  </si>
  <si>
    <t>Pengadaan Pakaian Khusus Hari-Hari Tertentu</t>
  </si>
  <si>
    <t>Meningkatnya pengelolaan keuangan daerah yang akuntabel</t>
  </si>
  <si>
    <t>Prosentase pelaporan secara benar dan tepat waktu</t>
  </si>
  <si>
    <t>Program Peningkatan Pengembangan Sistem Pelaporan Capaian Kerja</t>
  </si>
  <si>
    <t>Meningkatnya Kesesuaian Laporan Keuangan Dinas Dengan Realisasi Kegiatan Bidang</t>
  </si>
  <si>
    <t>Penyusunan Laporan Capaian Kinerja dan Ikhtisar Realisasi Kinerja SKPD</t>
  </si>
  <si>
    <t>Tersedianya secara regular laporan perkembangan pelaksanaan kegiatan</t>
  </si>
  <si>
    <t>Tersusunnya Laporan Capaian Kinerja SKPD</t>
  </si>
  <si>
    <t>5 Dokumen</t>
  </si>
  <si>
    <t>6 Dokumen</t>
  </si>
  <si>
    <t>3 Dokumen</t>
  </si>
  <si>
    <t>1 Dokumen</t>
  </si>
  <si>
    <t xml:space="preserve">Laporan Realisasi Anggaran Semester Pertama </t>
  </si>
  <si>
    <t>4 Dokumen</t>
  </si>
  <si>
    <t xml:space="preserve">Laporan Realisasi Anggaran Semester Akhir </t>
  </si>
  <si>
    <t>1  Dokumen</t>
  </si>
  <si>
    <t>5  Dokumen</t>
  </si>
  <si>
    <t>LAKIN</t>
  </si>
  <si>
    <t xml:space="preserve">Penyusunan Rarenja dan Renja DP2KBP3A             </t>
  </si>
  <si>
    <t>2 Dokumen</t>
  </si>
  <si>
    <t>10 Dokumen</t>
  </si>
  <si>
    <t>8 Dokumen</t>
  </si>
  <si>
    <t xml:space="preserve">Penyusunan RKA &amp; DPA </t>
  </si>
  <si>
    <t xml:space="preserve">Penyiapan Bahan LPPD dan LKPJ </t>
  </si>
  <si>
    <t xml:space="preserve">Penyusunan RKT &amp; Tapkin </t>
  </si>
  <si>
    <t xml:space="preserve">Laporan Fisik dan Keuangan Bulanan  </t>
  </si>
  <si>
    <t>12 Dokumen</t>
  </si>
  <si>
    <t>60 Dokumen</t>
  </si>
  <si>
    <t>48 Dokumen</t>
  </si>
  <si>
    <t>Peningkatan Akses Masyarakat terhadap Layanan Kesehatan yang Lebih Berkualitas</t>
  </si>
  <si>
    <t>Peningkatan Usia Harapan Hidup</t>
  </si>
  <si>
    <t>Rata-Rata Jumlah Anak per Keluarga</t>
  </si>
  <si>
    <t>Program Keluarga Berencana</t>
  </si>
  <si>
    <t xml:space="preserve">Cakupan Peserta KB Aktif </t>
  </si>
  <si>
    <t xml:space="preserve">Terpenuhinya keinginan ber-KB bagi masyarakat </t>
  </si>
  <si>
    <t xml:space="preserve">Pelayanan KB Gratis </t>
  </si>
  <si>
    <t xml:space="preserve">53.235 akseptor </t>
  </si>
  <si>
    <t>51388 akseptor</t>
  </si>
  <si>
    <t>Meningkatnya Operasional Penyuluhan Program Kependudukan, Keluarga Berencana dan Pembangunan Keluarga</t>
  </si>
  <si>
    <t>Tersedianya Dana untuk Operasional balai penyuluh KB di Kecamatan</t>
  </si>
  <si>
    <t>8 Kecamatan</t>
  </si>
  <si>
    <t>7 Kecamatan</t>
  </si>
  <si>
    <t>Meningkatnya Keluarga berkualitas dan sejahtera</t>
  </si>
  <si>
    <t>Terlaksananya Kegiatan Lomba Hari Keluarga Tingkat Provinsi</t>
  </si>
  <si>
    <t>Sosialisasi MOP dengan Toma dan Toga tentang 2 anak cukup</t>
  </si>
  <si>
    <t>Peserta sosialisasi MOP (Kaum Pria yang ber-KB)</t>
  </si>
  <si>
    <t>320 orang</t>
  </si>
  <si>
    <t>192 orang</t>
  </si>
  <si>
    <t>Orientasi Penguatan Jejaring Pelayanan Persalinan dan rujukan serta KB Pasca Persalinan</t>
  </si>
  <si>
    <t>Pengetahuan para Bidan tentang Pelayanan KB Pasca persalinan</t>
  </si>
  <si>
    <t>145 Orang</t>
  </si>
  <si>
    <t>87 orang</t>
  </si>
  <si>
    <t>Sosialisasi dan Penyuluhan peningkatan kelangsungan hidup bayi dan anak (KHIBA) serta pencegahan penyakit reproduksi</t>
  </si>
  <si>
    <t>Peserta sosialisasi tentang KHIBA serta pecegahan penyakit Reproduksi</t>
  </si>
  <si>
    <t>240 orang</t>
  </si>
  <si>
    <t>Penanggulangan KIE, masalah kesehatan reproduksi melalui program KB</t>
  </si>
  <si>
    <t>80 orang</t>
  </si>
  <si>
    <t>80 Orang</t>
  </si>
  <si>
    <t>144 orang</t>
  </si>
  <si>
    <t>Sosialisasi pemilihan metode kontrasepsi bagi PUS muda</t>
  </si>
  <si>
    <t>Peserta Sosialisasi Pemilihan Metode Kontraepsi</t>
  </si>
  <si>
    <t>Kab Bangka</t>
  </si>
  <si>
    <t>Peserta yang menjadi objek promosi</t>
  </si>
  <si>
    <t>125 orang</t>
  </si>
  <si>
    <t>75 orang</t>
  </si>
  <si>
    <t>Tersedianya Data Basis Keluarga yang Akurat</t>
  </si>
  <si>
    <t>Dokumen Pendataan Keluarga</t>
  </si>
  <si>
    <t>15 buku</t>
  </si>
  <si>
    <t>82.000 KK</t>
  </si>
  <si>
    <t>Program Pembinaan Peran Serta Masyarakat dalam Pelayanan KB/KR yang Mandiri</t>
  </si>
  <si>
    <t>Peningkatan peran serta dan kesetaraan gender dalam pembangunan</t>
  </si>
  <si>
    <t>8 kecamatan</t>
  </si>
  <si>
    <t>Produk Kearifan lokal</t>
  </si>
  <si>
    <t>225 Anggota</t>
  </si>
  <si>
    <t>150 Anggota</t>
  </si>
  <si>
    <t>Fasilitasi Pembentukan Kelompok Masyarakat Peduli KB</t>
  </si>
  <si>
    <t xml:space="preserve">Terlaksananya Pembentukan Kampung KB </t>
  </si>
  <si>
    <t>1 Kecamatan</t>
  </si>
  <si>
    <t>peserta sosialisasi dampak pengendalian penduduk</t>
  </si>
  <si>
    <t>Sosialisasi Pendidikan Kependudukan bagi Pelajar</t>
  </si>
  <si>
    <t>Sekolah yang memahami ketahanan keluarga dan pengendalian penduduk</t>
  </si>
  <si>
    <t>16 sekolah</t>
  </si>
  <si>
    <t>16 Sekolah</t>
  </si>
  <si>
    <t>Orientasi Tribina</t>
  </si>
  <si>
    <t>Kelompok Tribina (BKB, BKR, BKL) yang terbina</t>
  </si>
  <si>
    <t>24 kelompok</t>
  </si>
  <si>
    <t>140 Anggota</t>
  </si>
  <si>
    <t>Program Pengembangan bahan informasi tentang pengasuhan dan pembinaan tumbuh kembang anak</t>
  </si>
  <si>
    <t>Dokumen Data Informasi Pengasuhan dan Pembinaan Tumbuh Kembang Anak</t>
  </si>
  <si>
    <t>Peningkatan kualitas PIK KRR</t>
  </si>
  <si>
    <t>830 Peserta</t>
  </si>
  <si>
    <t>Jumlah Peserta yang mengikuti</t>
  </si>
  <si>
    <t>Sosialisasi pengasuhan dan pembinaan tumbuh kembang anak dan Pencegahan Kekerasan Terhadap Anak</t>
  </si>
  <si>
    <t>30 Orang</t>
  </si>
  <si>
    <t>PEMBERDAYAAN PEREMPUAN DAN
PERLINDUNGAN ANAK</t>
  </si>
  <si>
    <t>Peningkatan Kesejahteraan Masyarakat</t>
  </si>
  <si>
    <t>Indeks Pemberdayaan Gender (%)</t>
  </si>
  <si>
    <t xml:space="preserve">Program Penguatan Kelembagaan Pengarusutamaan Gender dan Anak </t>
  </si>
  <si>
    <t>Pengadaan hak sipil anak</t>
  </si>
  <si>
    <t>Bimbingan Teknis Tentang Penguatan PUG</t>
  </si>
  <si>
    <t>sungailiat</t>
  </si>
  <si>
    <t>Terealisasinya seluruh kegiatan yang mengutamakan pengarusutamaan gender</t>
  </si>
  <si>
    <t>Seluruh SKPD di Kab. Bangka yang mengikuti Bimtek</t>
  </si>
  <si>
    <t>70 Orang</t>
  </si>
  <si>
    <t>Penyediaan Dana Operasional (P2TP2A) Pusat Pelayanan Terpadu Pemberdayaan Perempuan dan Anak</t>
  </si>
  <si>
    <t>Terlaksananya Pemeliharan Rumah Aman</t>
  </si>
  <si>
    <t xml:space="preserve">tersedianya dana Operasional P2TP2A
</t>
  </si>
  <si>
    <t>2 kegiatan 
1. Pengecatan Rumah Singgah
2. Pembangunan Pagar, Garasi dan Teras</t>
  </si>
  <si>
    <t>5 kegiatan</t>
  </si>
  <si>
    <t>3 kegiatan</t>
  </si>
  <si>
    <t>Peningkatan Kapasitas dan Jaringan Kelembagaan Pemberdayaan Perempuan dan Anak</t>
  </si>
  <si>
    <t>Dokumen validasi menuju KLA dan DLA</t>
  </si>
  <si>
    <t>10 buku</t>
  </si>
  <si>
    <t>Peningkatan pengembangan Kualitas dan  perlindungan Anak</t>
  </si>
  <si>
    <t>Pemenuhan Hak Anak terutama Hak Berpartisipasi</t>
  </si>
  <si>
    <t>Peserta Forum Anak Daerah</t>
  </si>
  <si>
    <t>100 orang</t>
  </si>
  <si>
    <t>100 Orang</t>
  </si>
  <si>
    <t xml:space="preserve">Program Peningkatan Peran Serta Dan Kesetaraan Gender dalam Pembangunan </t>
  </si>
  <si>
    <t>Pembinaan Organisasi Perempuan</t>
  </si>
  <si>
    <t>Pengurus organisasi perempuan yang terbina</t>
  </si>
  <si>
    <t>Peningkatan Peran Wanita Menuju Keluarga Sehat Sejahtera (P2WKSS)</t>
  </si>
  <si>
    <t xml:space="preserve">8 Kecamatan </t>
  </si>
  <si>
    <t>Terwujudnya peningkatan kesejahteraan dalam keluarga</t>
  </si>
  <si>
    <t>Peran Wanita Di Pedesaan dalam Pembangunan</t>
  </si>
  <si>
    <t>2 desa</t>
  </si>
  <si>
    <t>Meningkatnya peranan Dan kualitas hidup perempuan di bidang ekonomi Dan sosbud</t>
  </si>
  <si>
    <t>Pembinaan Dharma Wanita</t>
  </si>
  <si>
    <t>10 kegiatan</t>
  </si>
  <si>
    <t>Pembinaan GOW</t>
  </si>
  <si>
    <t>Program Peningkatan Kualitas Hidup dan Perlindungan Perempuan</t>
  </si>
  <si>
    <t>Sosialisasi penghapusan kekerasan dalam rumah tangga dan perlindungan anak</t>
  </si>
  <si>
    <t>Menurunnya tingkat kekerasan terhadap perempuan dan anak</t>
  </si>
  <si>
    <t>meningkatkan pengetahuan masyarakat terhadap UU No 23 Th 2004 penghapusan kekerasan dalam rumah tangga dan perlindungan anak</t>
  </si>
  <si>
    <t>8 Desa</t>
  </si>
  <si>
    <t>16 Desa</t>
  </si>
  <si>
    <t xml:space="preserve">Sosialisasi Sistem Pencatatan dan Pelaporan Data Kekerasan Terhadap Perempuan dan Anak </t>
  </si>
  <si>
    <t>Jumlah Prioritas  I</t>
  </si>
  <si>
    <t>Rehab Berat Gedung Kantor</t>
  </si>
  <si>
    <t>Gedung Kantor</t>
  </si>
  <si>
    <t>P3</t>
  </si>
  <si>
    <t>Pengkajian pengembangan model operasional BKB- Posyandu-PADU</t>
  </si>
  <si>
    <t>40 Kelompok</t>
  </si>
  <si>
    <t>Terlaksananya Pembinaan dan Terbentuknya BKB HI</t>
  </si>
  <si>
    <t>Sosialisasi Peran Perempuan dalm Partai Poitik</t>
  </si>
  <si>
    <t>Peserta Sosialisasi dari partai anggota politik</t>
  </si>
  <si>
    <t>Program Kesehatan Reproduksi Remaja</t>
  </si>
  <si>
    <t>Advokasi dan KIE tentang KRR</t>
  </si>
  <si>
    <t>Terlaksananya Advokasi dan KIE KRR bagi remaja</t>
  </si>
  <si>
    <t>345 Peserta</t>
  </si>
  <si>
    <t>Tersedianya pakaian olahraga</t>
  </si>
  <si>
    <t>Meningkatkan kuantitas dan kualitas  penelitian, dan  data/informasi perencanaan pembangunan</t>
  </si>
  <si>
    <r>
      <t xml:space="preserve">Tingkat ketersediaan  data yang akurat  dan </t>
    </r>
    <r>
      <rPr>
        <b/>
        <i/>
        <sz val="11"/>
        <rFont val="Cambria"/>
        <family val="1"/>
        <scheme val="major"/>
      </rPr>
      <t>up-to-date</t>
    </r>
    <r>
      <rPr>
        <b/>
        <sz val="11"/>
        <rFont val="Cambria"/>
        <family val="1"/>
        <scheme val="major"/>
      </rPr>
      <t xml:space="preserve">  </t>
    </r>
  </si>
  <si>
    <t>Program Peningkatan Pengembangan Potensi Pembangunan Daerah</t>
  </si>
  <si>
    <t>Pameran Pembangunan</t>
  </si>
  <si>
    <t>Informasi Hasil Pembangunan Daerah (%)</t>
  </si>
  <si>
    <t>Kendaraan Hias dan pawai Budaya</t>
  </si>
  <si>
    <t>Penyediaan Pelayanan KB dan Alat Kontrasepsi bagi PUS</t>
  </si>
  <si>
    <t>Peningkatan program dalam Kegiatan Hari Keluarga Nasional</t>
  </si>
  <si>
    <t>21 Katagori Lomba</t>
  </si>
  <si>
    <t>Sosialiasi Dampak Pengendalian Penduduk dalam Program Keluarga Berencana</t>
  </si>
  <si>
    <t>Pembinaan Pengolahan Kelompok UPPKS</t>
  </si>
  <si>
    <t>Pengkajian Pengembangan Model Operasional BKB Posyandu PADU</t>
  </si>
  <si>
    <t>Terlaksananya pembinaan dan terbentukan BKBHI</t>
  </si>
  <si>
    <t>40 kelompok</t>
  </si>
  <si>
    <t xml:space="preserve">Prioritas </t>
  </si>
  <si>
    <t>: III</t>
  </si>
  <si>
    <t>Program Peningkatan Peran Perempuan di Pedesaan</t>
  </si>
  <si>
    <t>Pendataan Keluarga</t>
  </si>
  <si>
    <t>Promosi KIE KB</t>
  </si>
  <si>
    <t>Penyediaan Biaya Bantuan Operasional Keluarga Berencana Balai Penyuluh</t>
  </si>
  <si>
    <t>pengurus organisasi perempuan yang terbina</t>
  </si>
  <si>
    <t>Operasional Kegiatan Dharma Wanita Persatuan Kabupaten Bangka</t>
  </si>
  <si>
    <t>Operasional Kegiatan Gabungan Organisasi Wanita Kabupaten Bangka</t>
  </si>
  <si>
    <t>: I</t>
  </si>
  <si>
    <t>Pengembangan Balai Penyuluh KB</t>
  </si>
  <si>
    <t>Preningkatan Status Kabupaten Layak Anak</t>
  </si>
  <si>
    <r>
      <t xml:space="preserve">Tingkat ketersediaan  data yang akurat  dan </t>
    </r>
    <r>
      <rPr>
        <b/>
        <i/>
        <sz val="10"/>
        <rFont val="Cambria"/>
        <family val="1"/>
        <scheme val="major"/>
      </rPr>
      <t>up-to-date</t>
    </r>
    <r>
      <rPr>
        <b/>
        <sz val="10"/>
        <rFont val="Cambria"/>
        <family val="1"/>
        <scheme val="major"/>
      </rPr>
      <t xml:space="preserve">  </t>
    </r>
  </si>
  <si>
    <t>PRIORITAS II</t>
  </si>
  <si>
    <t>JUMLAH PRIORITAS III</t>
  </si>
  <si>
    <t>JUMLAH PRIORITAS II</t>
  </si>
  <si>
    <t>JUMLAH PRIORITAS I</t>
  </si>
  <si>
    <t>Operasional Balai Penyuluh</t>
  </si>
  <si>
    <t>1 Paket</t>
  </si>
  <si>
    <t>Terwujudnya Kabupaten Bangka menuju Kaupaten Layak Anak</t>
  </si>
  <si>
    <t>Opini</t>
  </si>
  <si>
    <t>Peningkatan Kesejahteraan Keluarga</t>
  </si>
  <si>
    <t>Peningkatan Kesehatan Reproduksi Remaja</t>
  </si>
  <si>
    <t>Kabupaten Layak Anak</t>
  </si>
  <si>
    <t>PRATAMA</t>
  </si>
  <si>
    <t>Peningkatan Keterampilan Perempuan dalam Pembangunan</t>
  </si>
  <si>
    <t>76.00 %</t>
  </si>
  <si>
    <t>76.00%</t>
  </si>
  <si>
    <t>Rasio Tindak Kekerasan</t>
  </si>
  <si>
    <t>0.15</t>
  </si>
</sst>
</file>

<file path=xl/styles.xml><?xml version="1.0" encoding="utf-8"?>
<styleSheet xmlns="http://schemas.openxmlformats.org/spreadsheetml/2006/main">
  <numFmts count="4">
    <numFmt numFmtId="41" formatCode="_(* #,##0_);_(* \(#,##0\);_(* &quot;-&quot;_);_(@_)"/>
    <numFmt numFmtId="164" formatCode="#,##0;[Red]#,##0"/>
    <numFmt numFmtId="165" formatCode="#,##0.00;[Red]#,##0.00"/>
    <numFmt numFmtId="166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14"/>
      <name val="Cambria"/>
      <family val="1"/>
      <scheme val="maj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name val="Cambria"/>
      <family val="1"/>
      <scheme val="major"/>
    </font>
    <font>
      <sz val="11"/>
      <name val="Cambria"/>
      <family val="1"/>
      <scheme val="major"/>
    </font>
    <font>
      <sz val="11"/>
      <name val="Cambria"/>
      <family val="1"/>
    </font>
    <font>
      <b/>
      <i/>
      <sz val="11"/>
      <name val="Cambria"/>
      <family val="1"/>
      <scheme val="major"/>
    </font>
    <font>
      <sz val="11"/>
      <color indexed="8"/>
      <name val="Calibri"/>
      <family val="2"/>
      <charset val="1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i/>
      <sz val="10"/>
      <name val="Cambria"/>
      <family val="1"/>
      <scheme val="major"/>
    </font>
    <font>
      <sz val="10"/>
      <name val="Cambria"/>
      <family val="1"/>
    </font>
    <font>
      <sz val="10"/>
      <color rgb="FF222222"/>
      <name val="Cambria"/>
      <family val="1"/>
      <scheme val="major"/>
    </font>
    <font>
      <b/>
      <sz val="10"/>
      <color rgb="FF22222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9">
    <xf numFmtId="0" fontId="0" fillId="0" borderId="0"/>
    <xf numFmtId="41" fontId="1" fillId="0" borderId="0" applyFont="0" applyFill="0" applyBorder="0" applyAlignment="0" applyProtection="0"/>
    <xf numFmtId="0" fontId="2" fillId="0" borderId="0"/>
    <xf numFmtId="0" fontId="1" fillId="0" borderId="0"/>
    <xf numFmtId="0" fontId="4" fillId="0" borderId="0"/>
    <xf numFmtId="0" fontId="2" fillId="0" borderId="0"/>
    <xf numFmtId="41" fontId="5" fillId="0" borderId="0" applyFont="0" applyFill="0" applyBorder="0" applyAlignment="0" applyProtection="0"/>
    <xf numFmtId="0" fontId="13" fillId="0" borderId="0"/>
    <xf numFmtId="9" fontId="1" fillId="0" borderId="0" applyFont="0" applyFill="0" applyBorder="0" applyAlignment="0" applyProtection="0"/>
  </cellStyleXfs>
  <cellXfs count="382">
    <xf numFmtId="0" fontId="0" fillId="0" borderId="0" xfId="0"/>
    <xf numFmtId="0" fontId="10" fillId="0" borderId="0" xfId="0" applyFont="1" applyFill="1" applyAlignment="1">
      <alignment vertical="top"/>
    </xf>
    <xf numFmtId="0" fontId="9" fillId="0" borderId="0" xfId="2" applyFont="1" applyFill="1" applyAlignment="1">
      <alignment vertical="top"/>
    </xf>
    <xf numFmtId="0" fontId="9" fillId="0" borderId="0" xfId="2" applyFont="1" applyFill="1" applyBorder="1" applyAlignment="1">
      <alignment vertical="top"/>
    </xf>
    <xf numFmtId="0" fontId="9" fillId="0" borderId="0" xfId="2" applyFont="1" applyFill="1" applyAlignment="1">
      <alignment vertical="center"/>
    </xf>
    <xf numFmtId="0" fontId="9" fillId="0" borderId="0" xfId="2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9" fillId="0" borderId="6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0" fillId="0" borderId="4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10" fillId="0" borderId="10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top"/>
    </xf>
    <xf numFmtId="0" fontId="9" fillId="0" borderId="5" xfId="2" applyFont="1" applyFill="1" applyBorder="1" applyAlignment="1">
      <alignment vertical="top" wrapText="1"/>
    </xf>
    <xf numFmtId="0" fontId="9" fillId="0" borderId="5" xfId="2" applyFont="1" applyFill="1" applyBorder="1" applyAlignment="1">
      <alignment vertical="top"/>
    </xf>
    <xf numFmtId="9" fontId="9" fillId="0" borderId="5" xfId="2" applyNumberFormat="1" applyFont="1" applyFill="1" applyBorder="1" applyAlignment="1">
      <alignment horizontal="center" vertical="top"/>
    </xf>
    <xf numFmtId="0" fontId="9" fillId="0" borderId="6" xfId="2" applyFont="1" applyFill="1" applyBorder="1" applyAlignment="1">
      <alignment vertical="top" wrapText="1"/>
    </xf>
    <xf numFmtId="0" fontId="9" fillId="0" borderId="7" xfId="2" applyFont="1" applyFill="1" applyBorder="1" applyAlignment="1">
      <alignment vertical="top" wrapText="1"/>
    </xf>
    <xf numFmtId="165" fontId="9" fillId="0" borderId="5" xfId="2" applyNumberFormat="1" applyFont="1" applyFill="1" applyBorder="1" applyAlignment="1">
      <alignment vertical="top"/>
    </xf>
    <xf numFmtId="0" fontId="9" fillId="0" borderId="10" xfId="2" applyFont="1" applyFill="1" applyBorder="1" applyAlignment="1">
      <alignment horizontal="center" vertical="top"/>
    </xf>
    <xf numFmtId="0" fontId="10" fillId="0" borderId="5" xfId="2" applyFont="1" applyFill="1" applyBorder="1" applyAlignment="1">
      <alignment vertical="top" wrapText="1"/>
    </xf>
    <xf numFmtId="0" fontId="10" fillId="0" borderId="5" xfId="4" applyFont="1" applyFill="1" applyBorder="1" applyAlignment="1">
      <alignment vertical="top" wrapText="1"/>
    </xf>
    <xf numFmtId="0" fontId="10" fillId="0" borderId="5" xfId="2" applyFont="1" applyFill="1" applyBorder="1" applyAlignment="1">
      <alignment vertical="top"/>
    </xf>
    <xf numFmtId="0" fontId="10" fillId="0" borderId="6" xfId="2" applyFont="1" applyFill="1" applyBorder="1" applyAlignment="1">
      <alignment vertical="top" wrapText="1"/>
    </xf>
    <xf numFmtId="0" fontId="10" fillId="0" borderId="7" xfId="2" applyFont="1" applyFill="1" applyBorder="1" applyAlignment="1">
      <alignment vertical="top" wrapText="1"/>
    </xf>
    <xf numFmtId="165" fontId="10" fillId="0" borderId="5" xfId="2" applyNumberFormat="1" applyFont="1" applyFill="1" applyBorder="1" applyAlignment="1">
      <alignment vertical="top" wrapText="1"/>
    </xf>
    <xf numFmtId="0" fontId="10" fillId="0" borderId="10" xfId="2" applyFont="1" applyFill="1" applyBorder="1" applyAlignment="1">
      <alignment vertical="top"/>
    </xf>
    <xf numFmtId="0" fontId="9" fillId="0" borderId="4" xfId="2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/>
    </xf>
    <xf numFmtId="0" fontId="9" fillId="0" borderId="5" xfId="0" applyFont="1" applyFill="1" applyBorder="1" applyAlignment="1">
      <alignment vertical="top" wrapText="1"/>
    </xf>
    <xf numFmtId="9" fontId="10" fillId="0" borderId="5" xfId="2" applyNumberFormat="1" applyFont="1" applyFill="1" applyBorder="1" applyAlignment="1">
      <alignment vertical="top"/>
    </xf>
    <xf numFmtId="0" fontId="10" fillId="0" borderId="5" xfId="2" applyFont="1" applyFill="1" applyBorder="1" applyAlignment="1">
      <alignment horizontal="center" vertical="top" wrapText="1"/>
    </xf>
    <xf numFmtId="9" fontId="9" fillId="0" borderId="5" xfId="2" applyNumberFormat="1" applyFont="1" applyFill="1" applyBorder="1" applyAlignment="1">
      <alignment vertical="top"/>
    </xf>
    <xf numFmtId="165" fontId="9" fillId="0" borderId="5" xfId="2" applyNumberFormat="1" applyFont="1" applyFill="1" applyBorder="1" applyAlignment="1">
      <alignment horizontal="right" vertical="top"/>
    </xf>
    <xf numFmtId="165" fontId="10" fillId="0" borderId="5" xfId="2" applyNumberFormat="1" applyFont="1" applyFill="1" applyBorder="1" applyAlignment="1">
      <alignment horizontal="center" vertical="top" wrapText="1"/>
    </xf>
    <xf numFmtId="0" fontId="10" fillId="0" borderId="10" xfId="2" applyFont="1" applyFill="1" applyBorder="1" applyAlignment="1">
      <alignment horizontal="center" vertical="top"/>
    </xf>
    <xf numFmtId="0" fontId="10" fillId="0" borderId="4" xfId="2" quotePrefix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vertical="top"/>
    </xf>
    <xf numFmtId="0" fontId="10" fillId="0" borderId="5" xfId="0" applyFont="1" applyFill="1" applyBorder="1" applyAlignment="1">
      <alignment vertical="top" wrapText="1"/>
    </xf>
    <xf numFmtId="0" fontId="10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vertical="top"/>
    </xf>
    <xf numFmtId="0" fontId="10" fillId="0" borderId="7" xfId="0" applyFont="1" applyFill="1" applyBorder="1" applyAlignment="1">
      <alignment horizontal="justify" vertical="top" wrapText="1"/>
    </xf>
    <xf numFmtId="164" fontId="10" fillId="0" borderId="0" xfId="0" applyNumberFormat="1" applyFont="1" applyFill="1" applyAlignment="1">
      <alignment vertical="top"/>
    </xf>
    <xf numFmtId="0" fontId="10" fillId="0" borderId="6" xfId="2" quotePrefix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left" vertical="top" wrapText="1"/>
    </xf>
    <xf numFmtId="0" fontId="10" fillId="0" borderId="6" xfId="2" quotePrefix="1" applyFont="1" applyFill="1" applyBorder="1" applyAlignment="1">
      <alignment vertical="top" wrapText="1"/>
    </xf>
    <xf numFmtId="0" fontId="10" fillId="0" borderId="4" xfId="2" applyFont="1" applyFill="1" applyBorder="1" applyAlignment="1">
      <alignment horizontal="center" vertical="top" wrapText="1"/>
    </xf>
    <xf numFmtId="0" fontId="10" fillId="0" borderId="12" xfId="0" applyFont="1" applyFill="1" applyBorder="1" applyAlignment="1">
      <alignment vertical="top" wrapText="1"/>
    </xf>
    <xf numFmtId="0" fontId="10" fillId="0" borderId="5" xfId="2" applyFont="1" applyFill="1" applyBorder="1" applyAlignment="1">
      <alignment horizontal="center" vertical="top"/>
    </xf>
    <xf numFmtId="0" fontId="10" fillId="0" borderId="5" xfId="4" applyFont="1" applyFill="1" applyBorder="1" applyAlignment="1">
      <alignment horizontal="left" vertical="top" wrapText="1"/>
    </xf>
    <xf numFmtId="0" fontId="10" fillId="0" borderId="7" xfId="4" applyFont="1" applyFill="1" applyBorder="1" applyAlignment="1">
      <alignment horizontal="left" vertical="top" wrapText="1"/>
    </xf>
    <xf numFmtId="165" fontId="10" fillId="0" borderId="5" xfId="2" quotePrefix="1" applyNumberFormat="1" applyFont="1" applyFill="1" applyBorder="1" applyAlignment="1">
      <alignment horizontal="right" vertical="top" wrapText="1"/>
    </xf>
    <xf numFmtId="0" fontId="9" fillId="0" borderId="4" xfId="2" quotePrefix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9" fontId="9" fillId="0" borderId="5" xfId="0" applyNumberFormat="1" applyFont="1" applyFill="1" applyBorder="1" applyAlignment="1">
      <alignment horizontal="center" vertical="top" wrapText="1"/>
    </xf>
    <xf numFmtId="0" fontId="10" fillId="0" borderId="5" xfId="0" applyFont="1" applyFill="1" applyBorder="1" applyAlignment="1">
      <alignment horizontal="justify" vertical="top"/>
    </xf>
    <xf numFmtId="9" fontId="10" fillId="0" borderId="5" xfId="0" applyNumberFormat="1" applyFont="1" applyFill="1" applyBorder="1" applyAlignment="1">
      <alignment horizontal="center" vertical="top" wrapText="1"/>
    </xf>
    <xf numFmtId="0" fontId="10" fillId="0" borderId="5" xfId="2" applyFont="1" applyFill="1" applyBorder="1" applyAlignment="1">
      <alignment horizontal="left" vertical="top" wrapText="1"/>
    </xf>
    <xf numFmtId="9" fontId="10" fillId="0" borderId="5" xfId="2" applyNumberFormat="1" applyFont="1" applyFill="1" applyBorder="1" applyAlignment="1">
      <alignment horizontal="center" vertical="top" wrapText="1"/>
    </xf>
    <xf numFmtId="0" fontId="9" fillId="0" borderId="0" xfId="0" applyFont="1" applyFill="1" applyAlignment="1">
      <alignment vertical="top" wrapText="1"/>
    </xf>
    <xf numFmtId="0" fontId="9" fillId="0" borderId="5" xfId="4" applyFont="1" applyFill="1" applyBorder="1" applyAlignment="1">
      <alignment horizontal="center" vertical="top" wrapText="1"/>
    </xf>
    <xf numFmtId="0" fontId="9" fillId="0" borderId="5" xfId="3" applyFont="1" applyFill="1" applyBorder="1" applyAlignment="1">
      <alignment vertical="top" wrapText="1"/>
    </xf>
    <xf numFmtId="0" fontId="9" fillId="0" borderId="7" xfId="3" applyFont="1" applyFill="1" applyBorder="1" applyAlignment="1">
      <alignment vertical="top" wrapText="1"/>
    </xf>
    <xf numFmtId="9" fontId="10" fillId="0" borderId="5" xfId="2" applyNumberFormat="1" applyFont="1" applyFill="1" applyBorder="1" applyAlignment="1">
      <alignment horizontal="center" vertical="top"/>
    </xf>
    <xf numFmtId="0" fontId="9" fillId="0" borderId="10" xfId="2" applyFont="1" applyFill="1" applyBorder="1" applyAlignment="1">
      <alignment vertical="top"/>
    </xf>
    <xf numFmtId="0" fontId="10" fillId="0" borderId="5" xfId="4" applyFont="1" applyFill="1" applyBorder="1" applyAlignment="1">
      <alignment horizontal="center" vertical="top" wrapText="1"/>
    </xf>
    <xf numFmtId="9" fontId="10" fillId="0" borderId="5" xfId="2" applyNumberFormat="1" applyFont="1" applyFill="1" applyBorder="1" applyAlignment="1">
      <alignment horizontal="left" vertical="top" wrapText="1"/>
    </xf>
    <xf numFmtId="0" fontId="10" fillId="0" borderId="15" xfId="2" quotePrefix="1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vertical="top" wrapText="1"/>
    </xf>
    <xf numFmtId="0" fontId="10" fillId="0" borderId="9" xfId="2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/>
    </xf>
    <xf numFmtId="0" fontId="10" fillId="0" borderId="16" xfId="2" applyFont="1" applyFill="1" applyBorder="1" applyAlignment="1">
      <alignment vertical="top" wrapText="1"/>
    </xf>
    <xf numFmtId="0" fontId="10" fillId="0" borderId="17" xfId="0" applyFont="1" applyFill="1" applyBorder="1" applyAlignment="1">
      <alignment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8" xfId="2" applyFont="1" applyFill="1" applyBorder="1" applyAlignment="1">
      <alignment horizontal="center" vertical="top"/>
    </xf>
    <xf numFmtId="0" fontId="9" fillId="0" borderId="19" xfId="2" applyFont="1" applyFill="1" applyBorder="1" applyAlignment="1">
      <alignment horizontal="center" vertical="top" wrapText="1"/>
    </xf>
    <xf numFmtId="0" fontId="10" fillId="0" borderId="14" xfId="2" applyFont="1" applyFill="1" applyBorder="1" applyAlignment="1">
      <alignment vertical="top" wrapText="1"/>
    </xf>
    <xf numFmtId="0" fontId="10" fillId="0" borderId="14" xfId="4" applyFont="1" applyFill="1" applyBorder="1" applyAlignment="1">
      <alignment horizontal="center" vertical="top" wrapText="1"/>
    </xf>
    <xf numFmtId="0" fontId="10" fillId="0" borderId="14" xfId="5" quotePrefix="1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/>
    </xf>
    <xf numFmtId="0" fontId="10" fillId="0" borderId="20" xfId="2" quotePrefix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center" vertical="top" wrapText="1"/>
    </xf>
    <xf numFmtId="165" fontId="10" fillId="0" borderId="14" xfId="2" applyNumberFormat="1" applyFont="1" applyFill="1" applyBorder="1" applyAlignment="1">
      <alignment horizontal="center" vertical="top" wrapText="1"/>
    </xf>
    <xf numFmtId="0" fontId="10" fillId="0" borderId="21" xfId="2" applyFont="1" applyFill="1" applyBorder="1" applyAlignment="1">
      <alignment horizontal="center" vertical="top"/>
    </xf>
    <xf numFmtId="0" fontId="9" fillId="0" borderId="14" xfId="2" applyFont="1" applyFill="1" applyBorder="1" applyAlignment="1">
      <alignment vertical="top" wrapText="1"/>
    </xf>
    <xf numFmtId="0" fontId="9" fillId="0" borderId="14" xfId="2" applyFont="1" applyFill="1" applyBorder="1" applyAlignment="1">
      <alignment horizontal="center" vertical="top"/>
    </xf>
    <xf numFmtId="0" fontId="10" fillId="0" borderId="14" xfId="5" quotePrefix="1" applyFont="1" applyFill="1" applyBorder="1" applyAlignment="1">
      <alignment horizontal="justify" vertical="top"/>
    </xf>
    <xf numFmtId="0" fontId="9" fillId="0" borderId="20" xfId="2" quotePrefix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justify" vertical="top"/>
    </xf>
    <xf numFmtId="165" fontId="9" fillId="0" borderId="14" xfId="2" applyNumberFormat="1" applyFont="1" applyFill="1" applyBorder="1" applyAlignment="1">
      <alignment horizontal="right" vertical="top"/>
    </xf>
    <xf numFmtId="0" fontId="9" fillId="0" borderId="21" xfId="2" applyFont="1" applyFill="1" applyBorder="1" applyAlignment="1">
      <alignment vertical="top"/>
    </xf>
    <xf numFmtId="0" fontId="10" fillId="0" borderId="14" xfId="2" applyFont="1" applyFill="1" applyBorder="1" applyAlignment="1">
      <alignment horizontal="left" vertical="top" wrapText="1"/>
    </xf>
    <xf numFmtId="0" fontId="10" fillId="0" borderId="20" xfId="2" quotePrefix="1" applyFont="1" applyFill="1" applyBorder="1" applyAlignment="1">
      <alignment horizontal="left" vertical="top" wrapText="1"/>
    </xf>
    <xf numFmtId="0" fontId="10" fillId="0" borderId="14" xfId="2" applyFont="1" applyFill="1" applyBorder="1" applyAlignment="1">
      <alignment horizontal="center" vertical="top" wrapText="1"/>
    </xf>
    <xf numFmtId="0" fontId="10" fillId="0" borderId="20" xfId="2" quotePrefix="1" applyFont="1" applyFill="1" applyBorder="1" applyAlignment="1">
      <alignment horizontal="center" vertical="top" wrapText="1"/>
    </xf>
    <xf numFmtId="0" fontId="9" fillId="0" borderId="5" xfId="2" applyFont="1" applyFill="1" applyBorder="1" applyAlignment="1">
      <alignment horizontal="left" vertical="top" wrapText="1"/>
    </xf>
    <xf numFmtId="0" fontId="10" fillId="0" borderId="5" xfId="0" applyFont="1" applyFill="1" applyBorder="1" applyAlignment="1">
      <alignment horizontal="justify" vertical="top" wrapText="1"/>
    </xf>
    <xf numFmtId="0" fontId="10" fillId="0" borderId="6" xfId="2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justify" vertical="top" wrapText="1"/>
    </xf>
    <xf numFmtId="0" fontId="10" fillId="0" borderId="7" xfId="2" applyFont="1" applyFill="1" applyBorder="1" applyAlignment="1">
      <alignment horizontal="center" vertical="top" wrapText="1"/>
    </xf>
    <xf numFmtId="9" fontId="10" fillId="0" borderId="9" xfId="2" applyNumberFormat="1" applyFont="1" applyFill="1" applyBorder="1" applyAlignment="1">
      <alignment horizontal="center" vertical="top" wrapText="1"/>
    </xf>
    <xf numFmtId="9" fontId="10" fillId="0" borderId="12" xfId="2" applyNumberFormat="1" applyFont="1" applyFill="1" applyBorder="1" applyAlignment="1">
      <alignment horizontal="center" vertical="top" wrapText="1"/>
    </xf>
    <xf numFmtId="0" fontId="10" fillId="0" borderId="7" xfId="2" applyFont="1" applyFill="1" applyBorder="1" applyAlignment="1">
      <alignment horizontal="center" vertical="top"/>
    </xf>
    <xf numFmtId="9" fontId="10" fillId="0" borderId="7" xfId="2" applyNumberFormat="1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left" vertical="top" wrapText="1"/>
    </xf>
    <xf numFmtId="0" fontId="10" fillId="0" borderId="12" xfId="2" applyFont="1" applyFill="1" applyBorder="1" applyAlignment="1">
      <alignment horizontal="center" vertical="top"/>
    </xf>
    <xf numFmtId="0" fontId="9" fillId="0" borderId="5" xfId="2" applyFont="1" applyFill="1" applyBorder="1" applyAlignment="1">
      <alignment horizontal="center" vertical="top" wrapText="1"/>
    </xf>
    <xf numFmtId="0" fontId="10" fillId="0" borderId="12" xfId="2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9" fontId="10" fillId="0" borderId="22" xfId="2" applyNumberFormat="1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justify" vertical="top" wrapText="1"/>
    </xf>
    <xf numFmtId="0" fontId="10" fillId="0" borderId="0" xfId="2" applyFont="1" applyFill="1" applyBorder="1" applyAlignment="1">
      <alignment horizontal="left" vertical="top" wrapText="1"/>
    </xf>
    <xf numFmtId="0" fontId="10" fillId="0" borderId="16" xfId="2" applyFont="1" applyFill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9" fillId="0" borderId="25" xfId="2" applyFont="1" applyFill="1" applyBorder="1" applyAlignment="1">
      <alignment horizontal="center" vertical="top"/>
    </xf>
    <xf numFmtId="0" fontId="9" fillId="0" borderId="0" xfId="0" applyFont="1" applyFill="1" applyAlignment="1">
      <alignment vertical="top"/>
    </xf>
    <xf numFmtId="0" fontId="10" fillId="0" borderId="26" xfId="2" quotePrefix="1" applyFont="1" applyFill="1" applyBorder="1" applyAlignment="1">
      <alignment horizontal="center" vertical="top" wrapText="1"/>
    </xf>
    <xf numFmtId="0" fontId="10" fillId="0" borderId="26" xfId="2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justify" vertical="top" wrapText="1"/>
    </xf>
    <xf numFmtId="0" fontId="10" fillId="0" borderId="26" xfId="2" applyFont="1" applyFill="1" applyBorder="1" applyAlignment="1">
      <alignment horizontal="left" vertical="top" wrapText="1"/>
    </xf>
    <xf numFmtId="0" fontId="10" fillId="0" borderId="26" xfId="2" applyFont="1" applyFill="1" applyBorder="1" applyAlignment="1">
      <alignment horizontal="center" vertical="top"/>
    </xf>
    <xf numFmtId="9" fontId="10" fillId="0" borderId="26" xfId="2" applyNumberFormat="1" applyFont="1" applyFill="1" applyBorder="1" applyAlignment="1">
      <alignment horizontal="center" vertical="top" wrapText="1"/>
    </xf>
    <xf numFmtId="0" fontId="10" fillId="0" borderId="26" xfId="0" applyFont="1" applyFill="1" applyBorder="1" applyAlignment="1">
      <alignment horizontal="center" vertical="top" wrapText="1"/>
    </xf>
    <xf numFmtId="166" fontId="9" fillId="0" borderId="0" xfId="2" applyNumberFormat="1" applyFont="1" applyFill="1" applyAlignment="1">
      <alignment vertical="top"/>
    </xf>
    <xf numFmtId="166" fontId="9" fillId="0" borderId="0" xfId="2" applyNumberFormat="1" applyFont="1" applyFill="1" applyAlignment="1">
      <alignment vertical="center"/>
    </xf>
    <xf numFmtId="166" fontId="10" fillId="0" borderId="5" xfId="2" applyNumberFormat="1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vertical="top"/>
    </xf>
    <xf numFmtId="166" fontId="10" fillId="0" borderId="5" xfId="2" applyNumberFormat="1" applyFont="1" applyFill="1" applyBorder="1" applyAlignment="1">
      <alignment vertical="top"/>
    </xf>
    <xf numFmtId="166" fontId="10" fillId="0" borderId="5" xfId="2" applyNumberFormat="1" applyFont="1" applyFill="1" applyBorder="1" applyAlignment="1">
      <alignment vertical="top" wrapText="1"/>
    </xf>
    <xf numFmtId="166" fontId="9" fillId="0" borderId="5" xfId="2" applyNumberFormat="1" applyFont="1" applyFill="1" applyBorder="1" applyAlignment="1">
      <alignment horizontal="right" vertical="top"/>
    </xf>
    <xf numFmtId="166" fontId="10" fillId="0" borderId="5" xfId="1" applyNumberFormat="1" applyFont="1" applyFill="1" applyBorder="1" applyAlignment="1">
      <alignment vertical="top"/>
    </xf>
    <xf numFmtId="166" fontId="10" fillId="0" borderId="5" xfId="2" applyNumberFormat="1" applyFont="1" applyFill="1" applyBorder="1" applyAlignment="1">
      <alignment horizontal="right" vertical="top"/>
    </xf>
    <xf numFmtId="166" fontId="10" fillId="0" borderId="5" xfId="2" quotePrefix="1" applyNumberFormat="1" applyFont="1" applyFill="1" applyBorder="1" applyAlignment="1">
      <alignment horizontal="right" vertical="top" wrapText="1"/>
    </xf>
    <xf numFmtId="166" fontId="10" fillId="0" borderId="5" xfId="2" applyNumberFormat="1" applyFont="1" applyFill="1" applyBorder="1" applyAlignment="1">
      <alignment horizontal="right" vertical="top" wrapText="1"/>
    </xf>
    <xf numFmtId="166" fontId="10" fillId="0" borderId="9" xfId="2" applyNumberFormat="1" applyFont="1" applyFill="1" applyBorder="1" applyAlignment="1">
      <alignment horizontal="right" vertical="top"/>
    </xf>
    <xf numFmtId="166" fontId="10" fillId="0" borderId="9" xfId="1" applyNumberFormat="1" applyFont="1" applyFill="1" applyBorder="1" applyAlignment="1">
      <alignment vertical="top"/>
    </xf>
    <xf numFmtId="166" fontId="10" fillId="0" borderId="14" xfId="2" applyNumberFormat="1" applyFont="1" applyFill="1" applyBorder="1" applyAlignment="1">
      <alignment horizontal="right" vertical="top"/>
    </xf>
    <xf numFmtId="166" fontId="10" fillId="0" borderId="14" xfId="2" applyNumberFormat="1" applyFont="1" applyFill="1" applyBorder="1" applyAlignment="1">
      <alignment horizontal="right" vertical="top" wrapText="1"/>
    </xf>
    <xf numFmtId="166" fontId="9" fillId="0" borderId="14" xfId="2" applyNumberFormat="1" applyFont="1" applyFill="1" applyBorder="1" applyAlignment="1">
      <alignment horizontal="right" vertical="top"/>
    </xf>
    <xf numFmtId="166" fontId="10" fillId="0" borderId="14" xfId="2" applyNumberFormat="1" applyFont="1" applyFill="1" applyBorder="1" applyAlignment="1">
      <alignment horizontal="center" vertical="top"/>
    </xf>
    <xf numFmtId="166" fontId="10" fillId="0" borderId="14" xfId="2" applyNumberFormat="1" applyFont="1" applyFill="1" applyBorder="1" applyAlignment="1">
      <alignment horizontal="center" vertical="top" wrapText="1"/>
    </xf>
    <xf numFmtId="166" fontId="10" fillId="0" borderId="5" xfId="2" applyNumberFormat="1" applyFont="1" applyFill="1" applyBorder="1" applyAlignment="1">
      <alignment horizontal="center" vertical="top"/>
    </xf>
    <xf numFmtId="166" fontId="9" fillId="0" borderId="5" xfId="2" applyNumberFormat="1" applyFont="1" applyFill="1" applyBorder="1" applyAlignment="1">
      <alignment horizontal="center" vertical="top"/>
    </xf>
    <xf numFmtId="166" fontId="10" fillId="0" borderId="9" xfId="2" applyNumberFormat="1" applyFont="1" applyFill="1" applyBorder="1" applyAlignment="1">
      <alignment horizontal="center" vertical="top"/>
    </xf>
    <xf numFmtId="166" fontId="10" fillId="0" borderId="26" xfId="2" applyNumberFormat="1" applyFont="1" applyFill="1" applyBorder="1" applyAlignment="1">
      <alignment horizontal="center" vertical="top"/>
    </xf>
    <xf numFmtId="166" fontId="10" fillId="0" borderId="26" xfId="1" applyNumberFormat="1" applyFont="1" applyFill="1" applyBorder="1" applyAlignment="1">
      <alignment vertical="top"/>
    </xf>
    <xf numFmtId="166" fontId="10" fillId="0" borderId="0" xfId="0" applyNumberFormat="1" applyFont="1" applyFill="1" applyBorder="1" applyAlignment="1">
      <alignment vertical="top"/>
    </xf>
    <xf numFmtId="166" fontId="10" fillId="0" borderId="0" xfId="0" applyNumberFormat="1" applyFont="1" applyFill="1" applyAlignment="1">
      <alignment vertical="top"/>
    </xf>
    <xf numFmtId="0" fontId="9" fillId="0" borderId="14" xfId="0" applyFont="1" applyFill="1" applyBorder="1" applyAlignment="1">
      <alignment horizontal="left" vertical="top" wrapText="1"/>
    </xf>
    <xf numFmtId="0" fontId="9" fillId="2" borderId="5" xfId="0" applyFont="1" applyFill="1" applyBorder="1" applyAlignment="1">
      <alignment horizontal="justify" vertical="top" wrapText="1"/>
    </xf>
    <xf numFmtId="0" fontId="10" fillId="0" borderId="5" xfId="6" applyNumberFormat="1" applyFont="1" applyBorder="1" applyAlignment="1">
      <alignment vertical="top" wrapText="1"/>
    </xf>
    <xf numFmtId="0" fontId="9" fillId="2" borderId="5" xfId="0" applyFont="1" applyFill="1" applyBorder="1" applyAlignment="1">
      <alignment vertical="top" wrapText="1"/>
    </xf>
    <xf numFmtId="0" fontId="9" fillId="0" borderId="5" xfId="6" applyNumberFormat="1" applyFont="1" applyFill="1" applyBorder="1" applyAlignment="1">
      <alignment horizontal="left" vertical="top" wrapText="1"/>
    </xf>
    <xf numFmtId="0" fontId="10" fillId="0" borderId="5" xfId="6" applyNumberFormat="1" applyFont="1" applyFill="1" applyBorder="1" applyAlignment="1">
      <alignment horizontal="justify" vertical="top"/>
    </xf>
    <xf numFmtId="0" fontId="10" fillId="0" borderId="5" xfId="5" quotePrefix="1" applyFont="1" applyFill="1" applyBorder="1" applyAlignment="1">
      <alignment horizontal="justify" vertical="top"/>
    </xf>
    <xf numFmtId="0" fontId="10" fillId="0" borderId="5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justify" vertical="top"/>
    </xf>
    <xf numFmtId="166" fontId="10" fillId="0" borderId="5" xfId="2" applyNumberFormat="1" applyFont="1" applyFill="1" applyBorder="1" applyAlignment="1">
      <alignment horizontal="center" vertical="top" wrapText="1"/>
    </xf>
    <xf numFmtId="9" fontId="9" fillId="2" borderId="5" xfId="0" applyNumberFormat="1" applyFont="1" applyFill="1" applyBorder="1" applyAlignment="1">
      <alignment horizontal="center" vertical="top" wrapText="1"/>
    </xf>
    <xf numFmtId="0" fontId="10" fillId="0" borderId="5" xfId="2" applyFont="1" applyBorder="1" applyAlignment="1">
      <alignment horizontal="left" vertical="top" wrapText="1"/>
    </xf>
    <xf numFmtId="0" fontId="10" fillId="0" borderId="5" xfId="2" applyNumberFormat="1" applyFont="1" applyBorder="1" applyAlignment="1">
      <alignment horizontal="center" vertical="top"/>
    </xf>
    <xf numFmtId="0" fontId="9" fillId="0" borderId="5" xfId="6" applyNumberFormat="1" applyFont="1" applyBorder="1" applyAlignment="1">
      <alignment vertical="top" wrapText="1"/>
    </xf>
    <xf numFmtId="0" fontId="9" fillId="0" borderId="6" xfId="2" quotePrefix="1" applyFont="1" applyFill="1" applyBorder="1" applyAlignment="1">
      <alignment horizontal="center" vertical="top" wrapText="1"/>
    </xf>
    <xf numFmtId="0" fontId="9" fillId="0" borderId="8" xfId="0" applyFont="1" applyFill="1" applyBorder="1" applyAlignment="1">
      <alignment horizontal="justify" vertical="top"/>
    </xf>
    <xf numFmtId="165" fontId="9" fillId="0" borderId="5" xfId="2" applyNumberFormat="1" applyFont="1" applyFill="1" applyBorder="1" applyAlignment="1">
      <alignment horizontal="center" vertical="top" wrapText="1"/>
    </xf>
    <xf numFmtId="9" fontId="10" fillId="0" borderId="27" xfId="2" applyNumberFormat="1" applyFont="1" applyFill="1" applyBorder="1" applyAlignment="1">
      <alignment horizontal="center" vertical="top" wrapText="1"/>
    </xf>
    <xf numFmtId="166" fontId="9" fillId="0" borderId="25" xfId="2" applyNumberFormat="1" applyFont="1" applyFill="1" applyBorder="1" applyAlignment="1">
      <alignment horizontal="center" vertical="center"/>
    </xf>
    <xf numFmtId="0" fontId="10" fillId="3" borderId="0" xfId="0" applyFont="1" applyFill="1" applyAlignment="1">
      <alignment vertical="top"/>
    </xf>
    <xf numFmtId="0" fontId="11" fillId="0" borderId="5" xfId="0" applyFont="1" applyFill="1" applyBorder="1" applyAlignment="1">
      <alignment vertical="top" wrapText="1"/>
    </xf>
    <xf numFmtId="0" fontId="9" fillId="0" borderId="6" xfId="2" applyFont="1" applyFill="1" applyBorder="1" applyAlignment="1">
      <alignment horizontal="center" vertical="top" wrapText="1"/>
    </xf>
    <xf numFmtId="0" fontId="9" fillId="0" borderId="7" xfId="2" applyFont="1" applyFill="1" applyBorder="1" applyAlignment="1">
      <alignment horizontal="left" vertical="top" wrapText="1"/>
    </xf>
    <xf numFmtId="0" fontId="9" fillId="0" borderId="7" xfId="2" applyFont="1" applyFill="1" applyBorder="1" applyAlignment="1">
      <alignment horizontal="center" vertical="top" wrapText="1"/>
    </xf>
    <xf numFmtId="0" fontId="10" fillId="0" borderId="9" xfId="2" applyFont="1" applyFill="1" applyBorder="1" applyAlignment="1">
      <alignment horizontal="left" vertical="top" wrapText="1"/>
    </xf>
    <xf numFmtId="0" fontId="14" fillId="4" borderId="6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vertical="center" wrapText="1"/>
    </xf>
    <xf numFmtId="0" fontId="14" fillId="0" borderId="5" xfId="2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vertical="top"/>
    </xf>
    <xf numFmtId="0" fontId="14" fillId="0" borderId="5" xfId="2" applyFont="1" applyFill="1" applyBorder="1" applyAlignment="1">
      <alignment vertical="top" wrapText="1"/>
    </xf>
    <xf numFmtId="0" fontId="14" fillId="0" borderId="5" xfId="2" applyFont="1" applyFill="1" applyBorder="1" applyAlignment="1">
      <alignment vertical="top"/>
    </xf>
    <xf numFmtId="9" fontId="14" fillId="0" borderId="5" xfId="2" applyNumberFormat="1" applyFont="1" applyFill="1" applyBorder="1" applyAlignment="1">
      <alignment horizontal="center" vertical="top"/>
    </xf>
    <xf numFmtId="0" fontId="14" fillId="0" borderId="6" xfId="2" applyFont="1" applyFill="1" applyBorder="1" applyAlignment="1">
      <alignment vertical="top" wrapText="1"/>
    </xf>
    <xf numFmtId="0" fontId="14" fillId="0" borderId="7" xfId="2" applyFont="1" applyFill="1" applyBorder="1" applyAlignment="1">
      <alignment vertical="top" wrapText="1"/>
    </xf>
    <xf numFmtId="166" fontId="14" fillId="0" borderId="5" xfId="2" applyNumberFormat="1" applyFont="1" applyFill="1" applyBorder="1" applyAlignment="1">
      <alignment vertical="top"/>
    </xf>
    <xf numFmtId="165" fontId="14" fillId="0" borderId="5" xfId="2" applyNumberFormat="1" applyFont="1" applyFill="1" applyBorder="1" applyAlignment="1">
      <alignment vertical="top"/>
    </xf>
    <xf numFmtId="0" fontId="14" fillId="0" borderId="5" xfId="2" applyFont="1" applyFill="1" applyBorder="1" applyAlignment="1">
      <alignment horizontal="center" vertical="top"/>
    </xf>
    <xf numFmtId="0" fontId="15" fillId="0" borderId="5" xfId="2" applyFont="1" applyFill="1" applyBorder="1" applyAlignment="1">
      <alignment vertical="top" wrapText="1"/>
    </xf>
    <xf numFmtId="0" fontId="15" fillId="0" borderId="5" xfId="4" applyFont="1" applyFill="1" applyBorder="1" applyAlignment="1">
      <alignment vertical="top" wrapText="1"/>
    </xf>
    <xf numFmtId="0" fontId="15" fillId="0" borderId="5" xfId="2" applyFont="1" applyFill="1" applyBorder="1" applyAlignment="1">
      <alignment vertical="top"/>
    </xf>
    <xf numFmtId="0" fontId="15" fillId="0" borderId="6" xfId="2" applyFont="1" applyFill="1" applyBorder="1" applyAlignment="1">
      <alignment vertical="top" wrapText="1"/>
    </xf>
    <xf numFmtId="0" fontId="15" fillId="0" borderId="7" xfId="2" applyFont="1" applyFill="1" applyBorder="1" applyAlignment="1">
      <alignment vertical="top" wrapText="1"/>
    </xf>
    <xf numFmtId="166" fontId="15" fillId="0" borderId="5" xfId="2" applyNumberFormat="1" applyFont="1" applyFill="1" applyBorder="1" applyAlignment="1">
      <alignment vertical="top"/>
    </xf>
    <xf numFmtId="166" fontId="15" fillId="0" borderId="5" xfId="2" applyNumberFormat="1" applyFont="1" applyFill="1" applyBorder="1" applyAlignment="1">
      <alignment vertical="top" wrapText="1"/>
    </xf>
    <xf numFmtId="165" fontId="15" fillId="0" borderId="5" xfId="2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vertical="top"/>
    </xf>
    <xf numFmtId="0" fontId="14" fillId="0" borderId="5" xfId="0" applyFont="1" applyFill="1" applyBorder="1" applyAlignment="1">
      <alignment vertical="top" wrapText="1"/>
    </xf>
    <xf numFmtId="9" fontId="15" fillId="0" borderId="5" xfId="2" applyNumberFormat="1" applyFont="1" applyFill="1" applyBorder="1" applyAlignment="1">
      <alignment vertical="top"/>
    </xf>
    <xf numFmtId="0" fontId="15" fillId="0" borderId="5" xfId="2" applyFont="1" applyFill="1" applyBorder="1" applyAlignment="1">
      <alignment horizontal="center" vertical="top" wrapText="1"/>
    </xf>
    <xf numFmtId="9" fontId="14" fillId="0" borderId="5" xfId="2" applyNumberFormat="1" applyFont="1" applyFill="1" applyBorder="1" applyAlignment="1">
      <alignment vertical="top"/>
    </xf>
    <xf numFmtId="166" fontId="14" fillId="0" borderId="5" xfId="2" applyNumberFormat="1" applyFont="1" applyFill="1" applyBorder="1" applyAlignment="1">
      <alignment horizontal="right" vertical="top"/>
    </xf>
    <xf numFmtId="165" fontId="15" fillId="0" borderId="5" xfId="2" applyNumberFormat="1" applyFont="1" applyFill="1" applyBorder="1" applyAlignment="1">
      <alignment horizontal="center" vertical="top" wrapText="1"/>
    </xf>
    <xf numFmtId="0" fontId="15" fillId="0" borderId="5" xfId="2" applyFont="1" applyFill="1" applyBorder="1" applyAlignment="1">
      <alignment horizontal="center" vertical="top"/>
    </xf>
    <xf numFmtId="0" fontId="15" fillId="0" borderId="5" xfId="2" quotePrefix="1" applyFont="1" applyFill="1" applyBorder="1" applyAlignment="1">
      <alignment horizontal="center" vertical="top" wrapText="1"/>
    </xf>
    <xf numFmtId="0" fontId="15" fillId="0" borderId="5" xfId="0" applyFont="1" applyFill="1" applyBorder="1" applyAlignment="1">
      <alignment vertical="top"/>
    </xf>
    <xf numFmtId="0" fontId="15" fillId="0" borderId="5" xfId="0" applyFont="1" applyFill="1" applyBorder="1" applyAlignment="1">
      <alignment vertical="top" wrapText="1"/>
    </xf>
    <xf numFmtId="0" fontId="15" fillId="0" borderId="5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vertical="top"/>
    </xf>
    <xf numFmtId="0" fontId="15" fillId="0" borderId="7" xfId="0" applyFont="1" applyFill="1" applyBorder="1" applyAlignment="1">
      <alignment horizontal="justify" vertical="top" wrapText="1"/>
    </xf>
    <xf numFmtId="166" fontId="15" fillId="0" borderId="5" xfId="1" applyNumberFormat="1" applyFont="1" applyFill="1" applyBorder="1" applyAlignment="1">
      <alignment vertical="top"/>
    </xf>
    <xf numFmtId="166" fontId="15" fillId="0" borderId="5" xfId="2" applyNumberFormat="1" applyFont="1" applyFill="1" applyBorder="1" applyAlignment="1">
      <alignment horizontal="right" vertical="top"/>
    </xf>
    <xf numFmtId="0" fontId="15" fillId="0" borderId="6" xfId="2" quotePrefix="1" applyFont="1" applyFill="1" applyBorder="1" applyAlignment="1">
      <alignment horizontal="center" vertical="top" wrapText="1"/>
    </xf>
    <xf numFmtId="0" fontId="15" fillId="0" borderId="7" xfId="2" applyFont="1" applyFill="1" applyBorder="1" applyAlignment="1">
      <alignment horizontal="left" vertical="top" wrapText="1"/>
    </xf>
    <xf numFmtId="0" fontId="15" fillId="0" borderId="6" xfId="2" quotePrefix="1" applyFont="1" applyFill="1" applyBorder="1" applyAlignment="1">
      <alignment vertical="top" wrapText="1"/>
    </xf>
    <xf numFmtId="0" fontId="15" fillId="0" borderId="12" xfId="0" applyFont="1" applyFill="1" applyBorder="1" applyAlignment="1">
      <alignment vertical="top" wrapText="1"/>
    </xf>
    <xf numFmtId="0" fontId="14" fillId="0" borderId="5" xfId="2" quotePrefix="1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4" fillId="0" borderId="8" xfId="0" applyFont="1" applyFill="1" applyBorder="1" applyAlignment="1">
      <alignment horizontal="justify" vertical="top"/>
    </xf>
    <xf numFmtId="9" fontId="14" fillId="0" borderId="5" xfId="0" applyNumberFormat="1" applyFont="1" applyFill="1" applyBorder="1" applyAlignment="1">
      <alignment horizontal="center" vertical="top" wrapText="1"/>
    </xf>
    <xf numFmtId="0" fontId="15" fillId="0" borderId="7" xfId="4" applyFont="1" applyFill="1" applyBorder="1" applyAlignment="1">
      <alignment horizontal="left" vertical="top" wrapText="1"/>
    </xf>
    <xf numFmtId="165" fontId="15" fillId="0" borderId="5" xfId="2" quotePrefix="1" applyNumberFormat="1" applyFont="1" applyFill="1" applyBorder="1" applyAlignment="1">
      <alignment horizontal="right" vertical="top" wrapText="1"/>
    </xf>
    <xf numFmtId="0" fontId="15" fillId="0" borderId="5" xfId="0" applyFont="1" applyFill="1" applyBorder="1" applyAlignment="1">
      <alignment horizontal="justify" vertical="top"/>
    </xf>
    <xf numFmtId="9" fontId="15" fillId="0" borderId="5" xfId="0" applyNumberFormat="1" applyFont="1" applyFill="1" applyBorder="1" applyAlignment="1">
      <alignment horizontal="center" vertical="top" wrapText="1"/>
    </xf>
    <xf numFmtId="0" fontId="15" fillId="0" borderId="5" xfId="2" applyFont="1" applyFill="1" applyBorder="1" applyAlignment="1">
      <alignment horizontal="left" vertical="top" wrapText="1"/>
    </xf>
    <xf numFmtId="0" fontId="14" fillId="0" borderId="14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vertical="top" wrapText="1"/>
    </xf>
    <xf numFmtId="0" fontId="14" fillId="0" borderId="5" xfId="4" applyFont="1" applyFill="1" applyBorder="1" applyAlignment="1">
      <alignment horizontal="center" vertical="top" wrapText="1"/>
    </xf>
    <xf numFmtId="0" fontId="14" fillId="0" borderId="5" xfId="3" applyFont="1" applyFill="1" applyBorder="1" applyAlignment="1">
      <alignment vertical="top" wrapText="1"/>
    </xf>
    <xf numFmtId="0" fontId="14" fillId="0" borderId="7" xfId="3" applyFont="1" applyFill="1" applyBorder="1" applyAlignment="1">
      <alignment vertical="top" wrapText="1"/>
    </xf>
    <xf numFmtId="9" fontId="15" fillId="0" borderId="5" xfId="2" applyNumberFormat="1" applyFont="1" applyFill="1" applyBorder="1" applyAlignment="1">
      <alignment horizontal="center" vertical="top"/>
    </xf>
    <xf numFmtId="165" fontId="14" fillId="0" borderId="5" xfId="2" applyNumberFormat="1" applyFont="1" applyFill="1" applyBorder="1" applyAlignment="1">
      <alignment horizontal="right" vertical="top"/>
    </xf>
    <xf numFmtId="0" fontId="15" fillId="0" borderId="5" xfId="4" applyFont="1" applyFill="1" applyBorder="1" applyAlignment="1">
      <alignment horizontal="center" vertical="top" wrapText="1"/>
    </xf>
    <xf numFmtId="9" fontId="15" fillId="0" borderId="5" xfId="2" applyNumberFormat="1" applyFont="1" applyFill="1" applyBorder="1" applyAlignment="1">
      <alignment horizontal="left" vertical="top" wrapText="1"/>
    </xf>
    <xf numFmtId="166" fontId="15" fillId="0" borderId="5" xfId="2" applyNumberFormat="1" applyFont="1" applyFill="1" applyBorder="1" applyAlignment="1">
      <alignment horizontal="right" vertical="top" wrapText="1"/>
    </xf>
    <xf numFmtId="0" fontId="15" fillId="0" borderId="9" xfId="2" quotePrefix="1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vertical="top" wrapText="1"/>
    </xf>
    <xf numFmtId="0" fontId="15" fillId="0" borderId="9" xfId="2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center" vertical="top"/>
    </xf>
    <xf numFmtId="0" fontId="15" fillId="0" borderId="16" xfId="2" applyFont="1" applyFill="1" applyBorder="1" applyAlignment="1">
      <alignment vertical="top" wrapText="1"/>
    </xf>
    <xf numFmtId="0" fontId="15" fillId="0" borderId="17" xfId="0" applyFont="1" applyFill="1" applyBorder="1" applyAlignment="1">
      <alignment vertical="top" wrapText="1"/>
    </xf>
    <xf numFmtId="0" fontId="15" fillId="0" borderId="9" xfId="0" applyFont="1" applyFill="1" applyBorder="1" applyAlignment="1">
      <alignment horizontal="center" vertical="top" wrapText="1"/>
    </xf>
    <xf numFmtId="166" fontId="15" fillId="0" borderId="9" xfId="2" applyNumberFormat="1" applyFont="1" applyFill="1" applyBorder="1" applyAlignment="1">
      <alignment horizontal="right" vertical="top"/>
    </xf>
    <xf numFmtId="166" fontId="15" fillId="0" borderId="9" xfId="1" applyNumberFormat="1" applyFont="1" applyFill="1" applyBorder="1" applyAlignment="1">
      <alignment vertical="top"/>
    </xf>
    <xf numFmtId="0" fontId="15" fillId="0" borderId="9" xfId="2" applyFont="1" applyFill="1" applyBorder="1" applyAlignment="1">
      <alignment horizontal="center" vertical="top"/>
    </xf>
    <xf numFmtId="0" fontId="14" fillId="0" borderId="14" xfId="2" applyFont="1" applyFill="1" applyBorder="1" applyAlignment="1">
      <alignment horizontal="center" vertical="top" wrapText="1"/>
    </xf>
    <xf numFmtId="0" fontId="15" fillId="0" borderId="14" xfId="2" applyFont="1" applyFill="1" applyBorder="1" applyAlignment="1">
      <alignment vertical="top" wrapText="1"/>
    </xf>
    <xf numFmtId="0" fontId="15" fillId="0" borderId="14" xfId="4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horizontal="center" vertical="top"/>
    </xf>
    <xf numFmtId="0" fontId="15" fillId="0" borderId="20" xfId="2" quotePrefix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center" vertical="top" wrapText="1"/>
    </xf>
    <xf numFmtId="166" fontId="15" fillId="0" borderId="14" xfId="2" applyNumberFormat="1" applyFont="1" applyFill="1" applyBorder="1" applyAlignment="1">
      <alignment horizontal="right" vertical="top"/>
    </xf>
    <xf numFmtId="166" fontId="15" fillId="0" borderId="14" xfId="2" applyNumberFormat="1" applyFont="1" applyFill="1" applyBorder="1" applyAlignment="1">
      <alignment horizontal="right" vertical="top" wrapText="1"/>
    </xf>
    <xf numFmtId="165" fontId="15" fillId="0" borderId="14" xfId="2" applyNumberFormat="1" applyFont="1" applyFill="1" applyBorder="1" applyAlignment="1">
      <alignment horizontal="center" vertical="top" wrapText="1"/>
    </xf>
    <xf numFmtId="0" fontId="15" fillId="0" borderId="14" xfId="2" applyFont="1" applyFill="1" applyBorder="1" applyAlignment="1">
      <alignment horizontal="center" vertical="top"/>
    </xf>
    <xf numFmtId="0" fontId="14" fillId="0" borderId="14" xfId="2" applyFont="1" applyFill="1" applyBorder="1" applyAlignment="1">
      <alignment vertical="top" wrapText="1"/>
    </xf>
    <xf numFmtId="0" fontId="14" fillId="0" borderId="14" xfId="2" applyFont="1" applyFill="1" applyBorder="1" applyAlignment="1">
      <alignment horizontal="center" vertical="top"/>
    </xf>
    <xf numFmtId="0" fontId="14" fillId="0" borderId="20" xfId="2" quotePrefix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justify" vertical="top"/>
    </xf>
    <xf numFmtId="166" fontId="14" fillId="0" borderId="14" xfId="2" applyNumberFormat="1" applyFont="1" applyFill="1" applyBorder="1" applyAlignment="1">
      <alignment horizontal="right" vertical="top"/>
    </xf>
    <xf numFmtId="165" fontId="14" fillId="0" borderId="14" xfId="2" applyNumberFormat="1" applyFont="1" applyFill="1" applyBorder="1" applyAlignment="1">
      <alignment horizontal="right" vertical="top"/>
    </xf>
    <xf numFmtId="0" fontId="14" fillId="0" borderId="14" xfId="2" applyFont="1" applyFill="1" applyBorder="1" applyAlignment="1">
      <alignment vertical="top"/>
    </xf>
    <xf numFmtId="0" fontId="15" fillId="0" borderId="14" xfId="2" applyFont="1" applyFill="1" applyBorder="1" applyAlignment="1">
      <alignment horizontal="left" vertical="top" wrapText="1"/>
    </xf>
    <xf numFmtId="0" fontId="15" fillId="0" borderId="20" xfId="2" quotePrefix="1" applyFont="1" applyFill="1" applyBorder="1" applyAlignment="1">
      <alignment horizontal="left" vertical="top" wrapText="1"/>
    </xf>
    <xf numFmtId="0" fontId="15" fillId="0" borderId="14" xfId="2" applyFont="1" applyFill="1" applyBorder="1" applyAlignment="1">
      <alignment horizontal="center" vertical="top" wrapText="1"/>
    </xf>
    <xf numFmtId="0" fontId="15" fillId="0" borderId="20" xfId="2" quotePrefix="1" applyFont="1" applyFill="1" applyBorder="1" applyAlignment="1">
      <alignment horizontal="center" vertical="top" wrapText="1"/>
    </xf>
    <xf numFmtId="166" fontId="15" fillId="0" borderId="14" xfId="2" applyNumberFormat="1" applyFont="1" applyFill="1" applyBorder="1" applyAlignment="1">
      <alignment horizontal="center" vertical="top"/>
    </xf>
    <xf numFmtId="166" fontId="15" fillId="0" borderId="14" xfId="2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horizontal="justify" vertical="top" wrapText="1"/>
    </xf>
    <xf numFmtId="0" fontId="15" fillId="0" borderId="5" xfId="6" applyNumberFormat="1" applyFont="1" applyBorder="1" applyAlignment="1">
      <alignment vertical="top" wrapText="1"/>
    </xf>
    <xf numFmtId="0" fontId="15" fillId="0" borderId="5" xfId="5" quotePrefix="1" applyFont="1" applyFill="1" applyBorder="1" applyAlignment="1">
      <alignment horizontal="justify" vertical="top"/>
    </xf>
    <xf numFmtId="0" fontId="15" fillId="0" borderId="5" xfId="0" applyFont="1" applyFill="1" applyBorder="1" applyAlignment="1">
      <alignment horizontal="center" vertical="top"/>
    </xf>
    <xf numFmtId="0" fontId="15" fillId="0" borderId="8" xfId="0" applyFont="1" applyFill="1" applyBorder="1" applyAlignment="1">
      <alignment horizontal="justify" vertical="top"/>
    </xf>
    <xf numFmtId="166" fontId="15" fillId="0" borderId="5" xfId="2" applyNumberFormat="1" applyFont="1" applyFill="1" applyBorder="1" applyAlignment="1">
      <alignment horizontal="center" vertical="top"/>
    </xf>
    <xf numFmtId="166" fontId="15" fillId="0" borderId="5" xfId="2" applyNumberFormat="1" applyFont="1" applyFill="1" applyBorder="1" applyAlignment="1">
      <alignment horizontal="center" vertical="top" wrapText="1"/>
    </xf>
    <xf numFmtId="0" fontId="14" fillId="2" borderId="5" xfId="0" applyFont="1" applyFill="1" applyBorder="1" applyAlignment="1">
      <alignment vertical="top" wrapText="1"/>
    </xf>
    <xf numFmtId="0" fontId="14" fillId="0" borderId="5" xfId="6" applyNumberFormat="1" applyFont="1" applyBorder="1" applyAlignment="1">
      <alignment vertical="top" wrapText="1"/>
    </xf>
    <xf numFmtId="0" fontId="14" fillId="0" borderId="5" xfId="6" applyNumberFormat="1" applyFont="1" applyFill="1" applyBorder="1" applyAlignment="1">
      <alignment horizontal="left" vertical="top" wrapText="1"/>
    </xf>
    <xf numFmtId="9" fontId="14" fillId="2" borderId="5" xfId="0" applyNumberFormat="1" applyFont="1" applyFill="1" applyBorder="1" applyAlignment="1">
      <alignment horizontal="center" vertical="top" wrapText="1"/>
    </xf>
    <xf numFmtId="0" fontId="14" fillId="0" borderId="6" xfId="2" quotePrefix="1" applyFont="1" applyFill="1" applyBorder="1" applyAlignment="1">
      <alignment horizontal="center" vertical="top" wrapText="1"/>
    </xf>
    <xf numFmtId="166" fontId="14" fillId="0" borderId="5" xfId="2" applyNumberFormat="1" applyFont="1" applyFill="1" applyBorder="1" applyAlignment="1">
      <alignment horizontal="center" vertical="top"/>
    </xf>
    <xf numFmtId="165" fontId="14" fillId="0" borderId="5" xfId="2" applyNumberFormat="1" applyFont="1" applyFill="1" applyBorder="1" applyAlignment="1">
      <alignment horizontal="center" vertical="top" wrapText="1"/>
    </xf>
    <xf numFmtId="0" fontId="15" fillId="0" borderId="5" xfId="6" applyNumberFormat="1" applyFont="1" applyFill="1" applyBorder="1" applyAlignment="1">
      <alignment horizontal="justify" vertical="top"/>
    </xf>
    <xf numFmtId="0" fontId="15" fillId="0" borderId="5" xfId="2" applyFont="1" applyBorder="1" applyAlignment="1">
      <alignment horizontal="left" vertical="top" wrapText="1"/>
    </xf>
    <xf numFmtId="0" fontId="15" fillId="0" borderId="5" xfId="2" applyNumberFormat="1" applyFont="1" applyBorder="1" applyAlignment="1">
      <alignment horizontal="center" vertical="top"/>
    </xf>
    <xf numFmtId="0" fontId="14" fillId="0" borderId="5" xfId="2" applyFont="1" applyFill="1" applyBorder="1" applyAlignment="1">
      <alignment horizontal="left" vertical="top" wrapText="1"/>
    </xf>
    <xf numFmtId="0" fontId="15" fillId="0" borderId="5" xfId="0" applyFont="1" applyFill="1" applyBorder="1" applyAlignment="1">
      <alignment horizontal="justify" vertical="top" wrapText="1"/>
    </xf>
    <xf numFmtId="0" fontId="15" fillId="0" borderId="6" xfId="2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justify" vertical="top" wrapText="1"/>
    </xf>
    <xf numFmtId="9" fontId="15" fillId="0" borderId="5" xfId="2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vertical="top" wrapText="1"/>
    </xf>
    <xf numFmtId="0" fontId="15" fillId="0" borderId="7" xfId="2" applyFont="1" applyFill="1" applyBorder="1" applyAlignment="1">
      <alignment horizontal="center" vertical="top" wrapText="1"/>
    </xf>
    <xf numFmtId="0" fontId="15" fillId="0" borderId="7" xfId="2" applyFont="1" applyFill="1" applyBorder="1" applyAlignment="1">
      <alignment horizontal="center" vertical="top"/>
    </xf>
    <xf numFmtId="9" fontId="15" fillId="0" borderId="7" xfId="2" applyNumberFormat="1" applyFont="1" applyFill="1" applyBorder="1" applyAlignment="1">
      <alignment horizontal="center" vertical="top" wrapText="1"/>
    </xf>
    <xf numFmtId="0" fontId="15" fillId="0" borderId="12" xfId="2" applyFont="1" applyFill="1" applyBorder="1" applyAlignment="1">
      <alignment horizontal="center" vertical="top"/>
    </xf>
    <xf numFmtId="0" fontId="14" fillId="0" borderId="6" xfId="2" applyFont="1" applyFill="1" applyBorder="1" applyAlignment="1">
      <alignment horizontal="center" vertical="top" wrapText="1"/>
    </xf>
    <xf numFmtId="0" fontId="14" fillId="0" borderId="7" xfId="2" applyFont="1" applyFill="1" applyBorder="1" applyAlignment="1">
      <alignment horizontal="left" vertical="top" wrapText="1"/>
    </xf>
    <xf numFmtId="0" fontId="14" fillId="0" borderId="7" xfId="2" applyFont="1" applyFill="1" applyBorder="1" applyAlignment="1">
      <alignment horizontal="center" vertical="top" wrapText="1"/>
    </xf>
    <xf numFmtId="0" fontId="15" fillId="0" borderId="12" xfId="2" applyFont="1" applyFill="1" applyBorder="1" applyAlignment="1">
      <alignment horizontal="center" vertical="top" wrapText="1"/>
    </xf>
    <xf numFmtId="0" fontId="15" fillId="0" borderId="9" xfId="2" applyFont="1" applyFill="1" applyBorder="1" applyAlignment="1">
      <alignment horizontal="left" vertical="top" wrapText="1"/>
    </xf>
    <xf numFmtId="0" fontId="15" fillId="0" borderId="12" xfId="2" applyFont="1" applyFill="1" applyBorder="1" applyAlignment="1">
      <alignment horizontal="left" vertical="top" wrapText="1"/>
    </xf>
    <xf numFmtId="9" fontId="15" fillId="0" borderId="9" xfId="2" applyNumberFormat="1" applyFont="1" applyFill="1" applyBorder="1" applyAlignment="1">
      <alignment horizontal="center" vertical="top" wrapText="1"/>
    </xf>
    <xf numFmtId="9" fontId="15" fillId="0" borderId="12" xfId="2" applyNumberFormat="1" applyFont="1" applyFill="1" applyBorder="1" applyAlignment="1">
      <alignment horizontal="center" vertical="top" wrapText="1"/>
    </xf>
    <xf numFmtId="0" fontId="15" fillId="0" borderId="9" xfId="0" applyFont="1" applyFill="1" applyBorder="1" applyAlignment="1">
      <alignment horizontal="justify" vertical="top" wrapText="1"/>
    </xf>
    <xf numFmtId="0" fontId="15" fillId="0" borderId="16" xfId="2" applyFont="1" applyFill="1" applyBorder="1" applyAlignment="1">
      <alignment horizontal="center" vertical="top" wrapText="1"/>
    </xf>
    <xf numFmtId="166" fontId="15" fillId="0" borderId="9" xfId="2" applyNumberFormat="1" applyFont="1" applyFill="1" applyBorder="1" applyAlignment="1">
      <alignment horizontal="center" vertical="top"/>
    </xf>
    <xf numFmtId="166" fontId="14" fillId="4" borderId="5" xfId="2" applyNumberFormat="1" applyFont="1" applyFill="1" applyBorder="1" applyAlignment="1">
      <alignment horizontal="center" vertical="center"/>
    </xf>
    <xf numFmtId="0" fontId="14" fillId="4" borderId="5" xfId="0" applyFont="1" applyFill="1" applyBorder="1" applyAlignment="1">
      <alignment horizontal="center" vertical="top" wrapText="1"/>
    </xf>
    <xf numFmtId="0" fontId="14" fillId="4" borderId="5" xfId="2" applyFont="1" applyFill="1" applyBorder="1" applyAlignment="1">
      <alignment horizontal="center" vertical="top"/>
    </xf>
    <xf numFmtId="0" fontId="14" fillId="0" borderId="11" xfId="2" applyFont="1" applyFill="1" applyBorder="1" applyAlignment="1">
      <alignment horizontal="center" vertical="top" wrapText="1"/>
    </xf>
    <xf numFmtId="0" fontId="14" fillId="0" borderId="11" xfId="0" applyFont="1" applyFill="1" applyBorder="1" applyAlignment="1">
      <alignment vertical="top"/>
    </xf>
    <xf numFmtId="0" fontId="14" fillId="0" borderId="11" xfId="2" applyFont="1" applyFill="1" applyBorder="1" applyAlignment="1">
      <alignment vertical="top" wrapText="1"/>
    </xf>
    <xf numFmtId="0" fontId="14" fillId="0" borderId="11" xfId="2" applyFont="1" applyFill="1" applyBorder="1" applyAlignment="1">
      <alignment vertical="top"/>
    </xf>
    <xf numFmtId="9" fontId="14" fillId="0" borderId="11" xfId="2" applyNumberFormat="1" applyFont="1" applyFill="1" applyBorder="1" applyAlignment="1">
      <alignment horizontal="center" vertical="top"/>
    </xf>
    <xf numFmtId="0" fontId="14" fillId="0" borderId="28" xfId="2" applyFont="1" applyFill="1" applyBorder="1" applyAlignment="1">
      <alignment vertical="top" wrapText="1"/>
    </xf>
    <xf numFmtId="0" fontId="14" fillId="0" borderId="22" xfId="2" applyFont="1" applyFill="1" applyBorder="1" applyAlignment="1">
      <alignment vertical="top" wrapText="1"/>
    </xf>
    <xf numFmtId="166" fontId="14" fillId="0" borderId="11" xfId="2" applyNumberFormat="1" applyFont="1" applyFill="1" applyBorder="1" applyAlignment="1">
      <alignment vertical="top"/>
    </xf>
    <xf numFmtId="165" fontId="14" fillId="0" borderId="11" xfId="2" applyNumberFormat="1" applyFont="1" applyFill="1" applyBorder="1" applyAlignment="1">
      <alignment vertical="top"/>
    </xf>
    <xf numFmtId="0" fontId="14" fillId="0" borderId="11" xfId="2" applyFont="1" applyFill="1" applyBorder="1" applyAlignment="1">
      <alignment horizontal="center" vertical="top"/>
    </xf>
    <xf numFmtId="0" fontId="14" fillId="0" borderId="8" xfId="2" applyFont="1" applyFill="1" applyBorder="1" applyAlignment="1">
      <alignment vertical="top" wrapText="1"/>
    </xf>
    <xf numFmtId="0" fontId="14" fillId="0" borderId="20" xfId="2" applyFont="1" applyFill="1" applyBorder="1" applyAlignment="1">
      <alignment vertical="top" wrapText="1"/>
    </xf>
    <xf numFmtId="0" fontId="14" fillId="0" borderId="0" xfId="2" applyFont="1" applyFill="1" applyBorder="1" applyAlignment="1">
      <alignment vertical="top" wrapText="1"/>
    </xf>
    <xf numFmtId="0" fontId="14" fillId="0" borderId="13" xfId="2" applyFont="1" applyFill="1" applyBorder="1" applyAlignment="1">
      <alignment vertical="top" wrapText="1"/>
    </xf>
    <xf numFmtId="0" fontId="15" fillId="0" borderId="13" xfId="2" applyFont="1" applyFill="1" applyBorder="1" applyAlignment="1">
      <alignment horizontal="left" vertical="top" wrapText="1"/>
    </xf>
    <xf numFmtId="166" fontId="15" fillId="0" borderId="5" xfId="2" quotePrefix="1" applyNumberFormat="1" applyFont="1" applyFill="1" applyBorder="1" applyAlignment="1">
      <alignment horizontal="right" vertical="top" wrapText="1"/>
    </xf>
    <xf numFmtId="0" fontId="15" fillId="0" borderId="5" xfId="2" quotePrefix="1" applyFont="1" applyFill="1" applyBorder="1" applyAlignment="1">
      <alignment horizontal="center" vertical="top"/>
    </xf>
    <xf numFmtId="0" fontId="15" fillId="0" borderId="11" xfId="2" applyFont="1" applyFill="1" applyBorder="1" applyAlignment="1">
      <alignment horizontal="center" vertical="top" wrapText="1"/>
    </xf>
    <xf numFmtId="0" fontId="15" fillId="0" borderId="22" xfId="2" applyFont="1" applyFill="1" applyBorder="1" applyAlignment="1">
      <alignment horizontal="left" vertical="top" wrapText="1"/>
    </xf>
    <xf numFmtId="0" fontId="15" fillId="0" borderId="7" xfId="0" applyFont="1" applyFill="1" applyBorder="1" applyAlignment="1">
      <alignment vertical="top" wrapText="1"/>
    </xf>
    <xf numFmtId="9" fontId="15" fillId="0" borderId="22" xfId="2" applyNumberFormat="1" applyFont="1" applyFill="1" applyBorder="1" applyAlignment="1">
      <alignment horizontal="center" vertical="top" wrapText="1"/>
    </xf>
    <xf numFmtId="0" fontId="15" fillId="0" borderId="13" xfId="2" applyFont="1" applyFill="1" applyBorder="1" applyAlignment="1">
      <alignment horizontal="center" vertical="top" wrapText="1"/>
    </xf>
    <xf numFmtId="9" fontId="15" fillId="0" borderId="9" xfId="0" applyNumberFormat="1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center" vertical="top" wrapText="1"/>
    </xf>
    <xf numFmtId="1" fontId="15" fillId="0" borderId="7" xfId="2" applyNumberFormat="1" applyFont="1" applyFill="1" applyBorder="1" applyAlignment="1">
      <alignment horizontal="center" vertical="top" wrapText="1"/>
    </xf>
    <xf numFmtId="166" fontId="15" fillId="0" borderId="7" xfId="6" applyNumberFormat="1" applyFont="1" applyFill="1" applyBorder="1" applyAlignment="1">
      <alignment horizontal="center" vertical="top"/>
    </xf>
    <xf numFmtId="166" fontId="14" fillId="0" borderId="11" xfId="2" applyNumberFormat="1" applyFont="1" applyFill="1" applyBorder="1" applyAlignment="1">
      <alignment horizontal="right" vertical="top"/>
    </xf>
    <xf numFmtId="0" fontId="15" fillId="0" borderId="9" xfId="0" applyFont="1" applyFill="1" applyBorder="1" applyAlignment="1">
      <alignment vertical="top" wrapText="1"/>
    </xf>
    <xf numFmtId="0" fontId="15" fillId="0" borderId="12" xfId="0" applyFont="1" applyFill="1" applyBorder="1" applyAlignment="1">
      <alignment horizontal="justify" vertical="top" wrapText="1"/>
    </xf>
    <xf numFmtId="166" fontId="14" fillId="4" borderId="5" xfId="2" applyNumberFormat="1" applyFont="1" applyFill="1" applyBorder="1" applyAlignment="1">
      <alignment vertical="center"/>
    </xf>
    <xf numFmtId="165" fontId="15" fillId="4" borderId="5" xfId="2" applyNumberFormat="1" applyFont="1" applyFill="1" applyBorder="1" applyAlignment="1">
      <alignment vertical="center" wrapText="1"/>
    </xf>
    <xf numFmtId="0" fontId="15" fillId="4" borderId="5" xfId="2" applyFont="1" applyFill="1" applyBorder="1" applyAlignment="1">
      <alignment vertical="center"/>
    </xf>
    <xf numFmtId="0" fontId="9" fillId="0" borderId="7" xfId="2" applyFont="1" applyFill="1" applyBorder="1" applyAlignment="1">
      <alignment horizontal="center" vertical="center" wrapText="1"/>
    </xf>
    <xf numFmtId="0" fontId="9" fillId="0" borderId="5" xfId="2" applyFont="1" applyFill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10" fillId="0" borderId="5" xfId="2" applyFont="1" applyFill="1" applyBorder="1" applyAlignment="1">
      <alignment horizontal="center" vertical="center" wrapText="1"/>
    </xf>
    <xf numFmtId="0" fontId="9" fillId="0" borderId="23" xfId="2" applyFont="1" applyFill="1" applyBorder="1" applyAlignment="1">
      <alignment horizontal="center" vertical="center" wrapText="1"/>
    </xf>
    <xf numFmtId="0" fontId="9" fillId="0" borderId="24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top"/>
    </xf>
    <xf numFmtId="0" fontId="9" fillId="0" borderId="1" xfId="2" applyFont="1" applyFill="1" applyBorder="1" applyAlignment="1">
      <alignment horizontal="center"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9" fillId="0" borderId="2" xfId="2" applyFont="1" applyFill="1" applyBorder="1" applyAlignment="1">
      <alignment horizontal="center" vertical="center" wrapText="1"/>
    </xf>
    <xf numFmtId="166" fontId="9" fillId="0" borderId="2" xfId="2" applyNumberFormat="1" applyFont="1" applyFill="1" applyBorder="1" applyAlignment="1">
      <alignment horizontal="center" vertical="center" wrapText="1"/>
    </xf>
    <xf numFmtId="166" fontId="9" fillId="0" borderId="5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9" fillId="0" borderId="5" xfId="2" applyNumberFormat="1" applyFont="1" applyFill="1" applyBorder="1" applyAlignment="1">
      <alignment horizontal="center" vertical="center" wrapText="1"/>
    </xf>
    <xf numFmtId="0" fontId="9" fillId="0" borderId="3" xfId="2" applyFont="1" applyFill="1" applyBorder="1" applyAlignment="1">
      <alignment horizontal="center" vertical="center" wrapText="1"/>
    </xf>
    <xf numFmtId="0" fontId="9" fillId="0" borderId="10" xfId="2" applyFont="1" applyFill="1" applyBorder="1" applyAlignment="1">
      <alignment horizontal="center" vertical="center" wrapText="1"/>
    </xf>
    <xf numFmtId="0" fontId="14" fillId="4" borderId="6" xfId="2" applyFont="1" applyFill="1" applyBorder="1" applyAlignment="1">
      <alignment horizontal="center" vertical="center" wrapText="1"/>
    </xf>
    <xf numFmtId="0" fontId="14" fillId="4" borderId="8" xfId="2" applyFont="1" applyFill="1" applyBorder="1" applyAlignment="1">
      <alignment horizontal="center" vertical="center" wrapText="1"/>
    </xf>
    <xf numFmtId="0" fontId="14" fillId="4" borderId="7" xfId="2" applyFont="1" applyFill="1" applyBorder="1" applyAlignment="1">
      <alignment horizontal="center" vertical="center" wrapText="1"/>
    </xf>
    <xf numFmtId="0" fontId="14" fillId="4" borderId="5" xfId="2" applyFont="1" applyFill="1" applyBorder="1" applyAlignment="1">
      <alignment horizontal="center" vertical="center" wrapText="1"/>
    </xf>
    <xf numFmtId="0" fontId="15" fillId="4" borderId="5" xfId="2" applyFont="1" applyFill="1" applyBorder="1" applyAlignment="1">
      <alignment horizontal="center" vertical="center" wrapText="1"/>
    </xf>
    <xf numFmtId="0" fontId="14" fillId="2" borderId="6" xfId="2" applyFont="1" applyFill="1" applyBorder="1" applyAlignment="1">
      <alignment horizontal="left" vertical="center" wrapText="1"/>
    </xf>
    <xf numFmtId="0" fontId="14" fillId="2" borderId="8" xfId="2" applyFont="1" applyFill="1" applyBorder="1" applyAlignment="1">
      <alignment horizontal="left" vertical="center" wrapText="1"/>
    </xf>
    <xf numFmtId="0" fontId="14" fillId="2" borderId="7" xfId="2" applyFont="1" applyFill="1" applyBorder="1" applyAlignment="1">
      <alignment horizontal="left" vertical="center" wrapText="1"/>
    </xf>
    <xf numFmtId="0" fontId="15" fillId="0" borderId="9" xfId="0" applyFont="1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top" wrapText="1"/>
    </xf>
    <xf numFmtId="0" fontId="15" fillId="0" borderId="11" xfId="0" applyFont="1" applyFill="1" applyBorder="1" applyAlignment="1">
      <alignment horizontal="left" vertical="top" wrapText="1"/>
    </xf>
    <xf numFmtId="0" fontId="15" fillId="0" borderId="9" xfId="2" applyFont="1" applyFill="1" applyBorder="1" applyAlignment="1">
      <alignment horizontal="left" vertical="top" wrapText="1"/>
    </xf>
    <xf numFmtId="0" fontId="15" fillId="0" borderId="14" xfId="2" applyFont="1" applyFill="1" applyBorder="1" applyAlignment="1">
      <alignment horizontal="left" vertical="top" wrapText="1"/>
    </xf>
    <xf numFmtId="0" fontId="15" fillId="0" borderId="11" xfId="2" applyFont="1" applyFill="1" applyBorder="1" applyAlignment="1">
      <alignment horizontal="left" vertical="top" wrapText="1"/>
    </xf>
    <xf numFmtId="166" fontId="14" fillId="4" borderId="5" xfId="2" applyNumberFormat="1" applyFont="1" applyFill="1" applyBorder="1" applyAlignment="1">
      <alignment horizontal="center" vertical="center" wrapText="1"/>
    </xf>
    <xf numFmtId="164" fontId="14" fillId="4" borderId="5" xfId="2" applyNumberFormat="1" applyFont="1" applyFill="1" applyBorder="1" applyAlignment="1">
      <alignment horizontal="center" vertical="center" wrapText="1"/>
    </xf>
    <xf numFmtId="9" fontId="15" fillId="0" borderId="5" xfId="8" applyFont="1" applyFill="1" applyBorder="1" applyAlignment="1">
      <alignment horizontal="center" vertical="top"/>
    </xf>
    <xf numFmtId="0" fontId="18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</cellXfs>
  <cellStyles count="9">
    <cellStyle name="Comma [0]" xfId="1" builtinId="6"/>
    <cellStyle name="Comma [0] 2 2" xfId="6"/>
    <cellStyle name="Normal" xfId="0" builtinId="0"/>
    <cellStyle name="Normal 2" xfId="3"/>
    <cellStyle name="Normal 2 2" xfId="2"/>
    <cellStyle name="Normal 3" xfId="7"/>
    <cellStyle name="Normal 6" xfId="5"/>
    <cellStyle name="Normal_Sheet2" xfId="4"/>
    <cellStyle name="Percent" xfId="8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zoomScale="77" zoomScaleNormal="77" workbookViewId="0">
      <selection activeCell="A11" sqref="A11:XFD84"/>
    </sheetView>
  </sheetViews>
  <sheetFormatPr defaultRowHeight="14.25"/>
  <cols>
    <col min="1" max="1" width="10.7109375" style="1" customWidth="1"/>
    <col min="2" max="2" width="19.140625" style="1" customWidth="1"/>
    <col min="3" max="3" width="19.7109375" style="1" customWidth="1"/>
    <col min="4" max="4" width="19.5703125" style="1" customWidth="1"/>
    <col min="5" max="5" width="17.85546875" style="1" customWidth="1"/>
    <col min="6" max="6" width="19.140625" style="1" customWidth="1"/>
    <col min="7" max="7" width="10.85546875" style="1" customWidth="1"/>
    <col min="8" max="8" width="1.85546875" style="1" customWidth="1"/>
    <col min="9" max="9" width="17.140625" style="1" customWidth="1"/>
    <col min="10" max="12" width="10.85546875" style="1" customWidth="1"/>
    <col min="13" max="13" width="18.85546875" style="152" customWidth="1"/>
    <col min="14" max="14" width="19.42578125" style="152" customWidth="1"/>
    <col min="15" max="15" width="11.5703125" style="1" customWidth="1"/>
    <col min="16" max="16" width="12" style="1" customWidth="1"/>
    <col min="17" max="16384" width="9.140625" style="1"/>
  </cols>
  <sheetData>
    <row r="1" spans="1:16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18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128"/>
      <c r="N3" s="128"/>
      <c r="O3" s="2"/>
      <c r="P3" s="2"/>
    </row>
    <row r="4" spans="1:16" s="6" customFormat="1">
      <c r="A4" s="4" t="s">
        <v>2</v>
      </c>
      <c r="B4" s="4" t="s">
        <v>3</v>
      </c>
      <c r="C4" s="4"/>
      <c r="D4" s="4"/>
      <c r="E4" s="4"/>
      <c r="F4" s="4"/>
      <c r="G4" s="4"/>
      <c r="H4" s="5"/>
      <c r="I4" s="4"/>
      <c r="J4" s="4"/>
      <c r="K4" s="4"/>
      <c r="L4" s="4"/>
      <c r="M4" s="129"/>
      <c r="N4" s="129"/>
      <c r="O4" s="4"/>
      <c r="P4" s="4"/>
    </row>
    <row r="5" spans="1:16" s="6" customFormat="1">
      <c r="A5" s="4" t="s">
        <v>4</v>
      </c>
      <c r="B5" s="4" t="s">
        <v>301</v>
      </c>
      <c r="C5" s="4"/>
      <c r="D5" s="4"/>
      <c r="E5" s="4"/>
      <c r="F5" s="4"/>
      <c r="G5" s="4"/>
      <c r="H5" s="5"/>
      <c r="I5" s="4"/>
      <c r="J5" s="4"/>
      <c r="K5" s="4"/>
      <c r="L5" s="4"/>
      <c r="M5" s="129"/>
      <c r="N5" s="129"/>
      <c r="O5" s="4"/>
      <c r="P5" s="4"/>
    </row>
    <row r="6" spans="1:16" s="6" customFormat="1" ht="15" thickBot="1">
      <c r="A6" s="4"/>
      <c r="B6" s="4"/>
      <c r="C6" s="4"/>
      <c r="D6" s="4"/>
      <c r="E6" s="4"/>
      <c r="F6" s="4"/>
      <c r="G6" s="4"/>
      <c r="H6" s="5"/>
      <c r="I6" s="4"/>
      <c r="J6" s="4"/>
      <c r="K6" s="4"/>
      <c r="L6" s="4"/>
      <c r="M6" s="129"/>
      <c r="N6" s="129"/>
      <c r="O6" s="4"/>
      <c r="P6" s="4"/>
    </row>
    <row r="7" spans="1:16" s="6" customFormat="1" ht="15" thickTop="1">
      <c r="A7" s="354" t="s">
        <v>5</v>
      </c>
      <c r="B7" s="356" t="s">
        <v>6</v>
      </c>
      <c r="C7" s="356" t="s">
        <v>7</v>
      </c>
      <c r="D7" s="356" t="s">
        <v>8</v>
      </c>
      <c r="E7" s="356" t="s">
        <v>9</v>
      </c>
      <c r="F7" s="356" t="s">
        <v>10</v>
      </c>
      <c r="G7" s="356"/>
      <c r="H7" s="356"/>
      <c r="I7" s="356"/>
      <c r="J7" s="356"/>
      <c r="K7" s="356"/>
      <c r="L7" s="356"/>
      <c r="M7" s="357" t="s">
        <v>11</v>
      </c>
      <c r="N7" s="357" t="s">
        <v>12</v>
      </c>
      <c r="O7" s="359" t="s">
        <v>13</v>
      </c>
      <c r="P7" s="361" t="s">
        <v>14</v>
      </c>
    </row>
    <row r="8" spans="1:16" s="6" customFormat="1" ht="14.25" customHeight="1">
      <c r="A8" s="355"/>
      <c r="B8" s="347"/>
      <c r="C8" s="347"/>
      <c r="D8" s="347"/>
      <c r="E8" s="347"/>
      <c r="F8" s="347" t="s">
        <v>15</v>
      </c>
      <c r="G8" s="347"/>
      <c r="H8" s="7"/>
      <c r="I8" s="346" t="s">
        <v>16</v>
      </c>
      <c r="J8" s="347"/>
      <c r="K8" s="348" t="s">
        <v>17</v>
      </c>
      <c r="L8" s="349"/>
      <c r="M8" s="358"/>
      <c r="N8" s="358"/>
      <c r="O8" s="360"/>
      <c r="P8" s="362"/>
    </row>
    <row r="9" spans="1:16" s="6" customFormat="1" ht="45" customHeight="1">
      <c r="A9" s="355"/>
      <c r="B9" s="347"/>
      <c r="C9" s="347"/>
      <c r="D9" s="347"/>
      <c r="E9" s="347"/>
      <c r="F9" s="8" t="s">
        <v>18</v>
      </c>
      <c r="G9" s="8" t="s">
        <v>19</v>
      </c>
      <c r="H9" s="7"/>
      <c r="I9" s="9" t="s">
        <v>18</v>
      </c>
      <c r="J9" s="8" t="s">
        <v>19</v>
      </c>
      <c r="K9" s="8" t="s">
        <v>20</v>
      </c>
      <c r="L9" s="8" t="s">
        <v>21</v>
      </c>
      <c r="M9" s="358"/>
      <c r="N9" s="358"/>
      <c r="O9" s="360"/>
      <c r="P9" s="10" t="s">
        <v>22</v>
      </c>
    </row>
    <row r="10" spans="1:16" s="6" customFormat="1">
      <c r="A10" s="11">
        <v>1</v>
      </c>
      <c r="B10" s="12">
        <f>A10+1</f>
        <v>2</v>
      </c>
      <c r="C10" s="12">
        <f>B10+1</f>
        <v>3</v>
      </c>
      <c r="D10" s="12">
        <f t="shared" ref="D10:P10" si="0">C10+1</f>
        <v>4</v>
      </c>
      <c r="E10" s="12">
        <f t="shared" si="0"/>
        <v>5</v>
      </c>
      <c r="F10" s="12">
        <f t="shared" si="0"/>
        <v>6</v>
      </c>
      <c r="G10" s="12">
        <f t="shared" si="0"/>
        <v>7</v>
      </c>
      <c r="H10" s="350">
        <f>G10+1</f>
        <v>8</v>
      </c>
      <c r="I10" s="350"/>
      <c r="J10" s="12">
        <f>H10+1</f>
        <v>9</v>
      </c>
      <c r="K10" s="12">
        <f t="shared" si="0"/>
        <v>10</v>
      </c>
      <c r="L10" s="12">
        <f t="shared" si="0"/>
        <v>11</v>
      </c>
      <c r="M10" s="130">
        <f>L10+1</f>
        <v>12</v>
      </c>
      <c r="N10" s="130">
        <f t="shared" si="0"/>
        <v>13</v>
      </c>
      <c r="O10" s="12">
        <f t="shared" si="0"/>
        <v>14</v>
      </c>
      <c r="P10" s="13">
        <f t="shared" si="0"/>
        <v>15</v>
      </c>
    </row>
    <row r="11" spans="1:16">
      <c r="A11" s="14">
        <v>1</v>
      </c>
      <c r="B11" s="15" t="s">
        <v>23</v>
      </c>
      <c r="C11" s="16"/>
      <c r="D11" s="16"/>
      <c r="E11" s="17"/>
      <c r="F11" s="16"/>
      <c r="G11" s="18"/>
      <c r="H11" s="19"/>
      <c r="I11" s="20"/>
      <c r="J11" s="18"/>
      <c r="K11" s="18"/>
      <c r="L11" s="18"/>
      <c r="M11" s="131"/>
      <c r="N11" s="131"/>
      <c r="O11" s="21"/>
      <c r="P11" s="22"/>
    </row>
    <row r="12" spans="1:16" ht="60" customHeight="1">
      <c r="A12" s="14">
        <v>12</v>
      </c>
      <c r="B12" s="16" t="s">
        <v>24</v>
      </c>
      <c r="C12" s="23"/>
      <c r="D12" s="23"/>
      <c r="E12" s="24"/>
      <c r="F12" s="23"/>
      <c r="G12" s="25"/>
      <c r="H12" s="26"/>
      <c r="I12" s="27"/>
      <c r="J12" s="25"/>
      <c r="K12" s="25"/>
      <c r="L12" s="25"/>
      <c r="M12" s="132"/>
      <c r="N12" s="133"/>
      <c r="O12" s="28"/>
      <c r="P12" s="29"/>
    </row>
    <row r="13" spans="1:16" s="31" customFormat="1" ht="57">
      <c r="A13" s="30"/>
      <c r="B13" s="16" t="s">
        <v>25</v>
      </c>
      <c r="D13" s="23"/>
      <c r="E13" s="24"/>
      <c r="F13" s="23"/>
      <c r="H13" s="26"/>
      <c r="I13" s="27"/>
      <c r="J13" s="25"/>
      <c r="K13" s="25"/>
      <c r="L13" s="25"/>
      <c r="M13" s="132"/>
      <c r="N13" s="133"/>
      <c r="O13" s="28"/>
      <c r="P13" s="29"/>
    </row>
    <row r="14" spans="1:16" s="31" customFormat="1" ht="78" customHeight="1">
      <c r="A14" s="30"/>
      <c r="B14" s="23"/>
      <c r="C14" s="32" t="s">
        <v>26</v>
      </c>
      <c r="D14" s="23"/>
      <c r="E14" s="24"/>
      <c r="F14" s="23"/>
      <c r="G14" s="25"/>
      <c r="H14" s="26"/>
      <c r="I14" s="27"/>
      <c r="J14" s="25"/>
      <c r="K14" s="25"/>
      <c r="L14" s="25"/>
      <c r="M14" s="132"/>
      <c r="N14" s="133"/>
      <c r="O14" s="28"/>
      <c r="P14" s="29"/>
    </row>
    <row r="15" spans="1:16" s="31" customFormat="1" ht="109.5" customHeight="1">
      <c r="A15" s="30"/>
      <c r="B15" s="23"/>
      <c r="C15" s="16" t="s">
        <v>27</v>
      </c>
      <c r="D15" s="23"/>
      <c r="E15" s="24"/>
      <c r="F15" s="23"/>
      <c r="G15" s="25"/>
      <c r="H15" s="26"/>
      <c r="I15" s="27"/>
      <c r="J15" s="25"/>
      <c r="K15" s="33"/>
      <c r="L15" s="33"/>
      <c r="M15" s="132"/>
      <c r="N15" s="133"/>
      <c r="O15" s="28"/>
      <c r="P15" s="29"/>
    </row>
    <row r="16" spans="1:16" s="31" customFormat="1" ht="96" customHeight="1">
      <c r="A16" s="30"/>
      <c r="B16" s="23"/>
      <c r="C16" s="16" t="s">
        <v>28</v>
      </c>
      <c r="D16" s="23"/>
      <c r="E16" s="24"/>
      <c r="F16" s="23"/>
      <c r="G16" s="25"/>
      <c r="H16" s="26"/>
      <c r="I16" s="27"/>
      <c r="J16" s="25"/>
      <c r="K16" s="33"/>
      <c r="L16" s="33"/>
      <c r="M16" s="132"/>
      <c r="N16" s="133"/>
      <c r="O16" s="28"/>
      <c r="P16" s="29"/>
    </row>
    <row r="17" spans="1:16" s="31" customFormat="1" ht="127.5" customHeight="1">
      <c r="A17" s="14">
        <v>20</v>
      </c>
      <c r="B17" s="23"/>
      <c r="C17" s="23"/>
      <c r="D17" s="16" t="s">
        <v>29</v>
      </c>
      <c r="E17" s="34"/>
      <c r="F17" s="16" t="s">
        <v>30</v>
      </c>
      <c r="G17" s="35">
        <v>1</v>
      </c>
      <c r="H17" s="26"/>
      <c r="I17" s="20" t="s">
        <v>31</v>
      </c>
      <c r="J17" s="35">
        <v>1</v>
      </c>
      <c r="K17" s="35">
        <v>1</v>
      </c>
      <c r="L17" s="35">
        <v>1</v>
      </c>
      <c r="M17" s="134">
        <f>SUM(M18:M30)</f>
        <v>978718450</v>
      </c>
      <c r="N17" s="134">
        <f>SUM(N18:N30)</f>
        <v>1076590295</v>
      </c>
      <c r="O17" s="37"/>
      <c r="P17" s="38"/>
    </row>
    <row r="18" spans="1:16" ht="50.25" customHeight="1">
      <c r="A18" s="39" t="s">
        <v>32</v>
      </c>
      <c r="B18" s="40"/>
      <c r="C18" s="23"/>
      <c r="D18" s="41" t="s">
        <v>33</v>
      </c>
      <c r="E18" s="34" t="s">
        <v>34</v>
      </c>
      <c r="F18" s="41" t="s">
        <v>35</v>
      </c>
      <c r="G18" s="42"/>
      <c r="H18" s="43"/>
      <c r="I18" s="44" t="s">
        <v>36</v>
      </c>
      <c r="J18" s="42" t="s">
        <v>37</v>
      </c>
      <c r="K18" s="42" t="s">
        <v>38</v>
      </c>
      <c r="L18" s="42" t="s">
        <v>39</v>
      </c>
      <c r="M18" s="135">
        <f>(165769000*5%)+165769000</f>
        <v>174057450</v>
      </c>
      <c r="N18" s="135">
        <f>(M18*10%)+M18</f>
        <v>191463195</v>
      </c>
      <c r="O18" s="42" t="s">
        <v>40</v>
      </c>
      <c r="P18" s="38" t="s">
        <v>41</v>
      </c>
    </row>
    <row r="19" spans="1:16" ht="81.75" customHeight="1">
      <c r="A19" s="39" t="s">
        <v>42</v>
      </c>
      <c r="B19" s="40"/>
      <c r="C19" s="23"/>
      <c r="D19" s="23" t="s">
        <v>43</v>
      </c>
      <c r="E19" s="34" t="s">
        <v>34</v>
      </c>
      <c r="F19" s="41" t="s">
        <v>44</v>
      </c>
      <c r="G19" s="42"/>
      <c r="H19" s="26"/>
      <c r="I19" s="44" t="s">
        <v>45</v>
      </c>
      <c r="J19" s="42" t="s">
        <v>37</v>
      </c>
      <c r="K19" s="42" t="s">
        <v>38</v>
      </c>
      <c r="L19" s="42" t="s">
        <v>39</v>
      </c>
      <c r="M19" s="135">
        <f>(90250000*5%)+90250000</f>
        <v>94762500</v>
      </c>
      <c r="N19" s="135">
        <f>(M19*10%)+M19</f>
        <v>104238750</v>
      </c>
      <c r="O19" s="42" t="s">
        <v>40</v>
      </c>
      <c r="P19" s="38" t="s">
        <v>41</v>
      </c>
    </row>
    <row r="20" spans="1:16" ht="57">
      <c r="A20" s="39" t="s">
        <v>46</v>
      </c>
      <c r="B20" s="40"/>
      <c r="C20" s="23"/>
      <c r="D20" s="23" t="s">
        <v>47</v>
      </c>
      <c r="E20" s="34" t="s">
        <v>34</v>
      </c>
      <c r="F20" s="41" t="s">
        <v>48</v>
      </c>
      <c r="G20" s="34"/>
      <c r="H20" s="26"/>
      <c r="I20" s="44" t="s">
        <v>49</v>
      </c>
      <c r="J20" s="42" t="s">
        <v>37</v>
      </c>
      <c r="K20" s="42" t="s">
        <v>38</v>
      </c>
      <c r="L20" s="42" t="s">
        <v>39</v>
      </c>
      <c r="M20" s="136">
        <v>15500000</v>
      </c>
      <c r="N20" s="135">
        <f t="shared" ref="N20:N30" si="1">(M20*10%)+M20</f>
        <v>17050000</v>
      </c>
      <c r="O20" s="42" t="s">
        <v>40</v>
      </c>
      <c r="P20" s="38" t="s">
        <v>41</v>
      </c>
    </row>
    <row r="21" spans="1:16">
      <c r="A21" s="39"/>
      <c r="B21" s="40"/>
      <c r="C21" s="23"/>
      <c r="D21" s="23"/>
      <c r="E21" s="34"/>
      <c r="F21" s="41"/>
      <c r="G21" s="34"/>
      <c r="H21" s="46" t="s">
        <v>50</v>
      </c>
      <c r="I21" s="47" t="s">
        <v>51</v>
      </c>
      <c r="J21" s="34" t="s">
        <v>52</v>
      </c>
      <c r="K21" s="34" t="s">
        <v>52</v>
      </c>
      <c r="L21" s="42"/>
      <c r="M21" s="136"/>
      <c r="N21" s="135"/>
      <c r="O21" s="42"/>
      <c r="P21" s="38"/>
    </row>
    <row r="22" spans="1:16">
      <c r="A22" s="39"/>
      <c r="B22" s="40"/>
      <c r="C22" s="23"/>
      <c r="D22" s="23"/>
      <c r="E22" s="34"/>
      <c r="F22" s="41"/>
      <c r="G22" s="34"/>
      <c r="H22" s="46" t="s">
        <v>50</v>
      </c>
      <c r="I22" s="47" t="s">
        <v>53</v>
      </c>
      <c r="J22" s="34" t="s">
        <v>54</v>
      </c>
      <c r="K22" s="34" t="s">
        <v>54</v>
      </c>
      <c r="L22" s="42"/>
      <c r="M22" s="136"/>
      <c r="N22" s="135"/>
      <c r="O22" s="42"/>
      <c r="P22" s="38"/>
    </row>
    <row r="23" spans="1:16">
      <c r="A23" s="39"/>
      <c r="B23" s="40"/>
      <c r="C23" s="23"/>
      <c r="D23" s="23"/>
      <c r="E23" s="34"/>
      <c r="F23" s="41"/>
      <c r="G23" s="34"/>
      <c r="H23" s="46" t="s">
        <v>50</v>
      </c>
      <c r="I23" s="47" t="s">
        <v>55</v>
      </c>
      <c r="J23" s="34" t="s">
        <v>54</v>
      </c>
      <c r="K23" s="34" t="s">
        <v>54</v>
      </c>
      <c r="L23" s="42"/>
      <c r="M23" s="136"/>
      <c r="N23" s="135"/>
      <c r="O23" s="42"/>
      <c r="P23" s="38"/>
    </row>
    <row r="24" spans="1:16">
      <c r="A24" s="39"/>
      <c r="B24" s="40"/>
      <c r="C24" s="23"/>
      <c r="D24" s="23"/>
      <c r="E24" s="34"/>
      <c r="F24" s="41"/>
      <c r="G24" s="34"/>
      <c r="H24" s="46" t="s">
        <v>50</v>
      </c>
      <c r="I24" s="47" t="s">
        <v>56</v>
      </c>
      <c r="J24" s="34" t="s">
        <v>57</v>
      </c>
      <c r="K24" s="34" t="s">
        <v>57</v>
      </c>
      <c r="L24" s="42"/>
      <c r="M24" s="136"/>
      <c r="N24" s="135"/>
      <c r="O24" s="42"/>
      <c r="P24" s="38"/>
    </row>
    <row r="25" spans="1:16">
      <c r="A25" s="39"/>
      <c r="B25" s="40"/>
      <c r="C25" s="23"/>
      <c r="D25" s="23"/>
      <c r="E25" s="34"/>
      <c r="F25" s="41"/>
      <c r="G25" s="34"/>
      <c r="H25" s="46" t="s">
        <v>50</v>
      </c>
      <c r="I25" s="47" t="s">
        <v>58</v>
      </c>
      <c r="J25" s="34" t="s">
        <v>59</v>
      </c>
      <c r="K25" s="34" t="s">
        <v>59</v>
      </c>
      <c r="L25" s="42"/>
      <c r="M25" s="136"/>
      <c r="N25" s="135"/>
      <c r="O25" s="42"/>
      <c r="P25" s="38"/>
    </row>
    <row r="26" spans="1:16">
      <c r="A26" s="39"/>
      <c r="B26" s="40"/>
      <c r="C26" s="23"/>
      <c r="D26" s="23"/>
      <c r="E26" s="34"/>
      <c r="F26" s="41"/>
      <c r="G26" s="34"/>
      <c r="H26" s="46" t="s">
        <v>50</v>
      </c>
      <c r="I26" s="47" t="s">
        <v>60</v>
      </c>
      <c r="J26" s="34" t="s">
        <v>61</v>
      </c>
      <c r="K26" s="34" t="s">
        <v>61</v>
      </c>
      <c r="L26" s="42"/>
      <c r="M26" s="136"/>
      <c r="N26" s="135"/>
      <c r="O26" s="42"/>
      <c r="P26" s="38"/>
    </row>
    <row r="27" spans="1:16" ht="71.25">
      <c r="A27" s="39" t="s">
        <v>62</v>
      </c>
      <c r="B27" s="23"/>
      <c r="C27" s="23"/>
      <c r="D27" s="23" t="s">
        <v>63</v>
      </c>
      <c r="E27" s="34" t="s">
        <v>34</v>
      </c>
      <c r="F27" s="41" t="s">
        <v>64</v>
      </c>
      <c r="G27" s="42"/>
      <c r="H27" s="48"/>
      <c r="I27" s="44" t="s">
        <v>65</v>
      </c>
      <c r="J27" s="42" t="s">
        <v>37</v>
      </c>
      <c r="K27" s="42" t="s">
        <v>38</v>
      </c>
      <c r="L27" s="42" t="s">
        <v>39</v>
      </c>
      <c r="M27" s="136">
        <f>(145970000*5%)+145970000</f>
        <v>153268500</v>
      </c>
      <c r="N27" s="135">
        <f t="shared" si="1"/>
        <v>168595350</v>
      </c>
      <c r="O27" s="42" t="s">
        <v>40</v>
      </c>
      <c r="P27" s="38" t="s">
        <v>41</v>
      </c>
    </row>
    <row r="28" spans="1:16" ht="53.25" customHeight="1">
      <c r="A28" s="39" t="s">
        <v>66</v>
      </c>
      <c r="B28" s="23"/>
      <c r="C28" s="23"/>
      <c r="D28" s="23" t="s">
        <v>67</v>
      </c>
      <c r="E28" s="34" t="s">
        <v>34</v>
      </c>
      <c r="F28" s="41" t="s">
        <v>68</v>
      </c>
      <c r="G28" s="42"/>
      <c r="H28" s="26"/>
      <c r="I28" s="44" t="s">
        <v>69</v>
      </c>
      <c r="J28" s="42" t="s">
        <v>37</v>
      </c>
      <c r="K28" s="42" t="s">
        <v>38</v>
      </c>
      <c r="L28" s="42" t="s">
        <v>39</v>
      </c>
      <c r="M28" s="136">
        <v>98130000</v>
      </c>
      <c r="N28" s="135">
        <f t="shared" si="1"/>
        <v>107943000</v>
      </c>
      <c r="O28" s="42" t="s">
        <v>40</v>
      </c>
      <c r="P28" s="38" t="s">
        <v>41</v>
      </c>
    </row>
    <row r="29" spans="1:16" ht="78" customHeight="1">
      <c r="A29" s="49">
        <v>18</v>
      </c>
      <c r="B29" s="23"/>
      <c r="C29" s="23"/>
      <c r="D29" s="23" t="s">
        <v>70</v>
      </c>
      <c r="E29" s="34" t="s">
        <v>34</v>
      </c>
      <c r="F29" s="41" t="s">
        <v>71</v>
      </c>
      <c r="G29" s="42"/>
      <c r="H29" s="26"/>
      <c r="I29" s="44" t="s">
        <v>72</v>
      </c>
      <c r="J29" s="42" t="s">
        <v>37</v>
      </c>
      <c r="K29" s="42" t="s">
        <v>38</v>
      </c>
      <c r="L29" s="42" t="s">
        <v>39</v>
      </c>
      <c r="M29" s="136">
        <v>170000000</v>
      </c>
      <c r="N29" s="135">
        <f t="shared" si="1"/>
        <v>187000000</v>
      </c>
      <c r="O29" s="42" t="s">
        <v>40</v>
      </c>
      <c r="P29" s="38" t="s">
        <v>41</v>
      </c>
    </row>
    <row r="30" spans="1:16" ht="80.25" customHeight="1">
      <c r="A30" s="49">
        <v>19</v>
      </c>
      <c r="B30" s="23"/>
      <c r="C30" s="23"/>
      <c r="D30" s="23" t="s">
        <v>73</v>
      </c>
      <c r="E30" s="34" t="s">
        <v>34</v>
      </c>
      <c r="F30" s="41" t="s">
        <v>71</v>
      </c>
      <c r="G30" s="42"/>
      <c r="H30" s="26"/>
      <c r="I30" s="50" t="s">
        <v>74</v>
      </c>
      <c r="J30" s="42" t="s">
        <v>37</v>
      </c>
      <c r="K30" s="42" t="s">
        <v>38</v>
      </c>
      <c r="L30" s="42" t="s">
        <v>39</v>
      </c>
      <c r="M30" s="136">
        <v>273000000</v>
      </c>
      <c r="N30" s="135">
        <f t="shared" si="1"/>
        <v>300300000</v>
      </c>
      <c r="O30" s="42" t="s">
        <v>40</v>
      </c>
      <c r="P30" s="38" t="s">
        <v>41</v>
      </c>
    </row>
    <row r="31" spans="1:16">
      <c r="A31" s="14"/>
      <c r="B31" s="23"/>
      <c r="C31" s="23"/>
      <c r="D31" s="23"/>
      <c r="E31" s="51"/>
      <c r="F31" s="52"/>
      <c r="G31" s="51"/>
      <c r="H31" s="48"/>
      <c r="I31" s="53"/>
      <c r="J31" s="51"/>
      <c r="K31" s="51"/>
      <c r="L31" s="51"/>
      <c r="M31" s="136"/>
      <c r="N31" s="137"/>
      <c r="O31" s="54"/>
      <c r="P31" s="38"/>
    </row>
    <row r="32" spans="1:16" ht="114">
      <c r="A32" s="55" t="s">
        <v>42</v>
      </c>
      <c r="B32" s="23"/>
      <c r="C32" s="16" t="s">
        <v>75</v>
      </c>
      <c r="D32" s="32" t="s">
        <v>76</v>
      </c>
      <c r="E32" s="56"/>
      <c r="F32" s="168" t="s">
        <v>75</v>
      </c>
      <c r="G32" s="57">
        <v>1</v>
      </c>
      <c r="H32" s="48"/>
      <c r="I32" s="53"/>
      <c r="J32" s="51"/>
      <c r="K32" s="51"/>
      <c r="L32" s="51"/>
      <c r="M32" s="134">
        <f>SUM(M33:M35)</f>
        <v>819190000</v>
      </c>
      <c r="N32" s="134">
        <f>SUM(N33:N35)</f>
        <v>24200000</v>
      </c>
      <c r="O32" s="54"/>
      <c r="P32" s="38"/>
    </row>
    <row r="33" spans="1:16" ht="38.25" customHeight="1">
      <c r="A33" s="39" t="s">
        <v>46</v>
      </c>
      <c r="B33" s="23"/>
      <c r="C33" s="23"/>
      <c r="D33" s="41" t="s">
        <v>77</v>
      </c>
      <c r="E33" s="42"/>
      <c r="F33" s="58"/>
      <c r="G33" s="59"/>
      <c r="H33" s="48"/>
      <c r="I33" s="53"/>
      <c r="J33" s="51"/>
      <c r="K33" s="60"/>
      <c r="L33" s="51"/>
      <c r="M33" s="136">
        <v>209690000</v>
      </c>
      <c r="N33" s="135"/>
      <c r="O33" s="37"/>
      <c r="P33" s="38"/>
    </row>
    <row r="34" spans="1:16" ht="64.5" customHeight="1">
      <c r="A34" s="49">
        <v>22</v>
      </c>
      <c r="B34" s="23"/>
      <c r="C34" s="23"/>
      <c r="D34" s="23" t="s">
        <v>117</v>
      </c>
      <c r="E34" s="34" t="s">
        <v>34</v>
      </c>
      <c r="F34" s="41" t="s">
        <v>48</v>
      </c>
      <c r="G34" s="40"/>
      <c r="H34" s="43"/>
      <c r="I34" s="44" t="s">
        <v>118</v>
      </c>
      <c r="J34" s="42" t="s">
        <v>87</v>
      </c>
      <c r="K34" s="42" t="s">
        <v>87</v>
      </c>
      <c r="L34" s="42" t="s">
        <v>87</v>
      </c>
      <c r="M34" s="136">
        <v>22000000</v>
      </c>
      <c r="N34" s="135">
        <f>(M34*10%)+M34</f>
        <v>24200000</v>
      </c>
      <c r="O34" s="42" t="s">
        <v>40</v>
      </c>
      <c r="P34" s="38" t="s">
        <v>41</v>
      </c>
    </row>
    <row r="35" spans="1:16" ht="37.5" customHeight="1">
      <c r="A35" s="49"/>
      <c r="B35" s="23"/>
      <c r="C35" s="23"/>
      <c r="D35" s="41" t="s">
        <v>302</v>
      </c>
      <c r="E35" s="42"/>
      <c r="F35" s="58"/>
      <c r="G35" s="59"/>
      <c r="H35" s="48"/>
      <c r="I35" s="53"/>
      <c r="J35" s="51"/>
      <c r="K35" s="60"/>
      <c r="L35" s="51"/>
      <c r="M35" s="136">
        <v>587500000</v>
      </c>
      <c r="N35" s="135"/>
      <c r="O35" s="37"/>
      <c r="P35" s="38"/>
    </row>
    <row r="36" spans="1:16">
      <c r="A36" s="49"/>
      <c r="B36" s="23"/>
      <c r="C36" s="23"/>
      <c r="D36" s="23"/>
      <c r="E36" s="34"/>
      <c r="F36" s="41"/>
      <c r="G36" s="40"/>
      <c r="H36" s="43"/>
      <c r="I36" s="44"/>
      <c r="J36" s="42"/>
      <c r="K36" s="42"/>
      <c r="L36" s="42"/>
      <c r="M36" s="136"/>
      <c r="N36" s="135"/>
      <c r="O36" s="42"/>
      <c r="P36" s="38"/>
    </row>
    <row r="37" spans="1:16" ht="54.75" customHeight="1">
      <c r="A37" s="55" t="s">
        <v>46</v>
      </c>
      <c r="B37" s="23"/>
      <c r="C37" s="23"/>
      <c r="D37" s="32" t="s">
        <v>119</v>
      </c>
      <c r="E37" s="56"/>
      <c r="F37" s="153" t="s">
        <v>120</v>
      </c>
      <c r="G37" s="57">
        <v>1</v>
      </c>
      <c r="H37" s="48"/>
      <c r="I37" s="27"/>
      <c r="J37" s="51"/>
      <c r="K37" s="51"/>
      <c r="L37" s="51"/>
      <c r="M37" s="134">
        <f>SUM(M38:M39)</f>
        <v>52230000</v>
      </c>
      <c r="N37" s="134">
        <f>N38+N39</f>
        <v>57453000</v>
      </c>
      <c r="O37" s="54"/>
      <c r="P37" s="38"/>
    </row>
    <row r="38" spans="1:16" ht="54.75" customHeight="1">
      <c r="A38" s="39" t="s">
        <v>42</v>
      </c>
      <c r="B38" s="23"/>
      <c r="C38" s="23"/>
      <c r="D38" s="23" t="s">
        <v>121</v>
      </c>
      <c r="E38" s="34" t="s">
        <v>34</v>
      </c>
      <c r="F38" s="41" t="s">
        <v>122</v>
      </c>
      <c r="G38" s="40"/>
      <c r="H38" s="48"/>
      <c r="I38" s="44" t="s">
        <v>123</v>
      </c>
      <c r="J38" s="34" t="s">
        <v>124</v>
      </c>
      <c r="K38" s="34" t="s">
        <v>125</v>
      </c>
      <c r="L38" s="34" t="s">
        <v>126</v>
      </c>
      <c r="M38" s="136">
        <v>24200000</v>
      </c>
      <c r="N38" s="135">
        <f>(M38*10%)+M38</f>
        <v>26620000</v>
      </c>
      <c r="O38" s="42" t="s">
        <v>40</v>
      </c>
      <c r="P38" s="38" t="s">
        <v>41</v>
      </c>
    </row>
    <row r="39" spans="1:16" ht="53.25" customHeight="1">
      <c r="A39" s="14"/>
      <c r="B39" s="23"/>
      <c r="C39" s="23"/>
      <c r="D39" s="23" t="s">
        <v>127</v>
      </c>
      <c r="E39" s="34" t="s">
        <v>34</v>
      </c>
      <c r="F39" s="23" t="s">
        <v>122</v>
      </c>
      <c r="G39" s="51"/>
      <c r="H39" s="48"/>
      <c r="I39" s="27" t="s">
        <v>277</v>
      </c>
      <c r="J39" s="51"/>
      <c r="K39" s="51"/>
      <c r="L39" s="51"/>
      <c r="M39" s="136">
        <v>28030000</v>
      </c>
      <c r="N39" s="135">
        <f>(M39*10%)+M39</f>
        <v>30833000</v>
      </c>
      <c r="O39" s="42" t="s">
        <v>40</v>
      </c>
      <c r="P39" s="38" t="s">
        <v>41</v>
      </c>
    </row>
    <row r="40" spans="1:16">
      <c r="A40" s="14"/>
      <c r="B40" s="23"/>
      <c r="C40" s="23"/>
      <c r="D40" s="23"/>
      <c r="E40" s="34"/>
      <c r="F40" s="23"/>
      <c r="G40" s="51"/>
      <c r="H40" s="48"/>
      <c r="I40" s="27"/>
      <c r="J40" s="51"/>
      <c r="K40" s="51"/>
      <c r="L40" s="51"/>
      <c r="M40" s="136"/>
      <c r="N40" s="135"/>
      <c r="O40" s="42"/>
      <c r="P40" s="38"/>
    </row>
    <row r="41" spans="1:16" ht="72" customHeight="1">
      <c r="A41" s="14"/>
      <c r="B41" s="16"/>
      <c r="C41" s="62" t="s">
        <v>128</v>
      </c>
      <c r="D41" s="16"/>
      <c r="E41" s="63"/>
      <c r="F41" s="64"/>
      <c r="G41" s="18"/>
      <c r="H41" s="19"/>
      <c r="I41" s="65"/>
      <c r="J41" s="18"/>
      <c r="K41" s="66"/>
      <c r="L41" s="66"/>
      <c r="M41" s="134"/>
      <c r="N41" s="134"/>
      <c r="O41" s="36"/>
      <c r="P41" s="67"/>
    </row>
    <row r="42" spans="1:16" ht="66" customHeight="1">
      <c r="A42" s="14"/>
      <c r="B42" s="23"/>
      <c r="C42" s="32" t="s">
        <v>129</v>
      </c>
      <c r="D42" s="23"/>
      <c r="E42" s="68"/>
      <c r="F42" s="23"/>
      <c r="G42" s="51"/>
      <c r="H42" s="26"/>
      <c r="I42" s="27"/>
      <c r="J42" s="51"/>
      <c r="K42" s="69"/>
      <c r="L42" s="51"/>
      <c r="M42" s="136"/>
      <c r="N42" s="138"/>
      <c r="O42" s="37"/>
      <c r="P42" s="38"/>
    </row>
    <row r="43" spans="1:16" ht="93.75" customHeight="1">
      <c r="A43" s="55" t="s">
        <v>62</v>
      </c>
      <c r="B43" s="23"/>
      <c r="C43" s="23"/>
      <c r="D43" s="32" t="s">
        <v>130</v>
      </c>
      <c r="E43" s="56"/>
      <c r="F43" s="32" t="s">
        <v>131</v>
      </c>
      <c r="G43" s="57">
        <v>1</v>
      </c>
      <c r="H43" s="26"/>
      <c r="I43" s="27"/>
      <c r="J43" s="51"/>
      <c r="K43" s="69"/>
      <c r="L43" s="51"/>
      <c r="M43" s="134">
        <f>M44</f>
        <v>15000000</v>
      </c>
      <c r="N43" s="134">
        <f>N44</f>
        <v>16500000</v>
      </c>
      <c r="O43" s="37"/>
      <c r="P43" s="38"/>
    </row>
    <row r="44" spans="1:16" ht="71.25">
      <c r="A44" s="70" t="s">
        <v>32</v>
      </c>
      <c r="B44" s="71"/>
      <c r="C44" s="71"/>
      <c r="D44" s="71" t="s">
        <v>132</v>
      </c>
      <c r="E44" s="72" t="s">
        <v>34</v>
      </c>
      <c r="F44" s="73" t="s">
        <v>133</v>
      </c>
      <c r="G44" s="74"/>
      <c r="H44" s="75"/>
      <c r="I44" s="76" t="s">
        <v>134</v>
      </c>
      <c r="J44" s="77" t="s">
        <v>135</v>
      </c>
      <c r="K44" s="77" t="s">
        <v>136</v>
      </c>
      <c r="L44" s="77" t="s">
        <v>137</v>
      </c>
      <c r="M44" s="139">
        <v>15000000</v>
      </c>
      <c r="N44" s="140">
        <f>(M44*10%)+M44</f>
        <v>16500000</v>
      </c>
      <c r="O44" s="77" t="s">
        <v>40</v>
      </c>
      <c r="P44" s="78" t="s">
        <v>41</v>
      </c>
    </row>
    <row r="45" spans="1:16" ht="57">
      <c r="A45" s="79"/>
      <c r="B45" s="80"/>
      <c r="C45" s="80"/>
      <c r="D45" s="80"/>
      <c r="E45" s="81"/>
      <c r="F45" s="82"/>
      <c r="G45" s="83"/>
      <c r="H45" s="84" t="s">
        <v>50</v>
      </c>
      <c r="I45" s="85" t="s">
        <v>139</v>
      </c>
      <c r="J45" s="86" t="s">
        <v>138</v>
      </c>
      <c r="K45" s="86" t="s">
        <v>135</v>
      </c>
      <c r="L45" s="86" t="s">
        <v>140</v>
      </c>
      <c r="M45" s="141"/>
      <c r="N45" s="142"/>
      <c r="O45" s="87"/>
      <c r="P45" s="88"/>
    </row>
    <row r="46" spans="1:16" ht="42.75">
      <c r="A46" s="79"/>
      <c r="B46" s="80"/>
      <c r="C46" s="80"/>
      <c r="D46" s="80"/>
      <c r="E46" s="81"/>
      <c r="F46" s="82"/>
      <c r="G46" s="83"/>
      <c r="H46" s="84" t="s">
        <v>50</v>
      </c>
      <c r="I46" s="85" t="s">
        <v>141</v>
      </c>
      <c r="J46" s="86" t="s">
        <v>142</v>
      </c>
      <c r="K46" s="86" t="s">
        <v>143</v>
      </c>
      <c r="L46" s="86" t="s">
        <v>140</v>
      </c>
      <c r="M46" s="141"/>
      <c r="N46" s="142"/>
      <c r="O46" s="87"/>
      <c r="P46" s="88"/>
    </row>
    <row r="47" spans="1:16" ht="28.5">
      <c r="A47" s="79"/>
      <c r="B47" s="89"/>
      <c r="C47" s="89"/>
      <c r="D47" s="89"/>
      <c r="E47" s="90"/>
      <c r="F47" s="91"/>
      <c r="G47" s="83"/>
      <c r="H47" s="92" t="s">
        <v>50</v>
      </c>
      <c r="I47" s="93" t="s">
        <v>144</v>
      </c>
      <c r="J47" s="86" t="s">
        <v>138</v>
      </c>
      <c r="K47" s="86" t="s">
        <v>135</v>
      </c>
      <c r="L47" s="86" t="s">
        <v>140</v>
      </c>
      <c r="M47" s="143"/>
      <c r="N47" s="143"/>
      <c r="O47" s="94"/>
      <c r="P47" s="95"/>
    </row>
    <row r="48" spans="1:16" ht="42.75">
      <c r="A48" s="79"/>
      <c r="B48" s="80"/>
      <c r="C48" s="96"/>
      <c r="D48" s="96"/>
      <c r="E48" s="81"/>
      <c r="F48" s="91"/>
      <c r="G48" s="83"/>
      <c r="H48" s="97" t="s">
        <v>50</v>
      </c>
      <c r="I48" s="93" t="s">
        <v>145</v>
      </c>
      <c r="J48" s="86" t="s">
        <v>146</v>
      </c>
      <c r="K48" s="86" t="s">
        <v>147</v>
      </c>
      <c r="L48" s="86" t="s">
        <v>148</v>
      </c>
      <c r="M48" s="141"/>
      <c r="N48" s="142"/>
      <c r="O48" s="87"/>
      <c r="P48" s="88"/>
    </row>
    <row r="49" spans="1:16" ht="28.5">
      <c r="A49" s="79"/>
      <c r="B49" s="80"/>
      <c r="C49" s="98"/>
      <c r="D49" s="98"/>
      <c r="E49" s="81"/>
      <c r="F49" s="91"/>
      <c r="G49" s="83"/>
      <c r="H49" s="99" t="s">
        <v>50</v>
      </c>
      <c r="I49" s="93" t="s">
        <v>149</v>
      </c>
      <c r="J49" s="86" t="s">
        <v>146</v>
      </c>
      <c r="K49" s="86" t="s">
        <v>147</v>
      </c>
      <c r="L49" s="86" t="s">
        <v>148</v>
      </c>
      <c r="M49" s="144"/>
      <c r="N49" s="145"/>
      <c r="O49" s="87"/>
      <c r="P49" s="88"/>
    </row>
    <row r="50" spans="1:16" ht="28.5">
      <c r="A50" s="79"/>
      <c r="B50" s="98"/>
      <c r="C50" s="98"/>
      <c r="D50" s="98"/>
      <c r="E50" s="81"/>
      <c r="F50" s="91"/>
      <c r="G50" s="83"/>
      <c r="H50" s="99" t="s">
        <v>50</v>
      </c>
      <c r="I50" s="93" t="s">
        <v>150</v>
      </c>
      <c r="J50" s="86" t="s">
        <v>138</v>
      </c>
      <c r="K50" s="86" t="s">
        <v>135</v>
      </c>
      <c r="L50" s="86" t="s">
        <v>140</v>
      </c>
      <c r="M50" s="144"/>
      <c r="N50" s="145"/>
      <c r="O50" s="87"/>
      <c r="P50" s="88"/>
    </row>
    <row r="51" spans="1:16" ht="28.5">
      <c r="A51" s="79"/>
      <c r="B51" s="98"/>
      <c r="C51" s="98"/>
      <c r="D51" s="98"/>
      <c r="E51" s="81"/>
      <c r="F51" s="91"/>
      <c r="G51" s="83"/>
      <c r="H51" s="99" t="s">
        <v>50</v>
      </c>
      <c r="I51" s="93" t="s">
        <v>151</v>
      </c>
      <c r="J51" s="86" t="s">
        <v>138</v>
      </c>
      <c r="K51" s="86" t="s">
        <v>135</v>
      </c>
      <c r="L51" s="86" t="s">
        <v>140</v>
      </c>
      <c r="M51" s="144"/>
      <c r="N51" s="145"/>
      <c r="O51" s="87"/>
      <c r="P51" s="88"/>
    </row>
    <row r="52" spans="1:16" ht="42.75">
      <c r="A52" s="79"/>
      <c r="B52" s="98"/>
      <c r="C52" s="98"/>
      <c r="D52" s="98"/>
      <c r="E52" s="81"/>
      <c r="F52" s="91"/>
      <c r="G52" s="83"/>
      <c r="H52" s="99" t="s">
        <v>50</v>
      </c>
      <c r="I52" s="93" t="s">
        <v>152</v>
      </c>
      <c r="J52" s="86" t="s">
        <v>153</v>
      </c>
      <c r="K52" s="86" t="s">
        <v>154</v>
      </c>
      <c r="L52" s="86" t="s">
        <v>155</v>
      </c>
      <c r="M52" s="144"/>
      <c r="N52" s="145"/>
      <c r="O52" s="87"/>
      <c r="P52" s="88"/>
    </row>
    <row r="53" spans="1:16">
      <c r="A53" s="14"/>
      <c r="B53" s="34"/>
      <c r="C53" s="34"/>
      <c r="D53" s="34"/>
      <c r="E53" s="68"/>
      <c r="F53" s="159"/>
      <c r="G53" s="160"/>
      <c r="H53" s="46"/>
      <c r="I53" s="161"/>
      <c r="J53" s="42"/>
      <c r="K53" s="42"/>
      <c r="L53" s="42"/>
      <c r="M53" s="146"/>
      <c r="N53" s="162"/>
      <c r="O53" s="37"/>
      <c r="P53" s="38"/>
    </row>
    <row r="54" spans="1:16" ht="109.5" customHeight="1">
      <c r="A54" s="14"/>
      <c r="B54" s="34"/>
      <c r="C54" s="154" t="s">
        <v>278</v>
      </c>
      <c r="D54" s="155"/>
      <c r="E54" s="68"/>
      <c r="F54" s="159"/>
      <c r="G54" s="160"/>
      <c r="H54" s="46"/>
      <c r="I54" s="161"/>
      <c r="J54" s="42"/>
      <c r="K54" s="42"/>
      <c r="L54" s="42"/>
      <c r="M54" s="146"/>
      <c r="N54" s="162"/>
      <c r="O54" s="37"/>
      <c r="P54" s="38"/>
    </row>
    <row r="55" spans="1:16" ht="66.75" customHeight="1">
      <c r="A55" s="14"/>
      <c r="B55" s="34"/>
      <c r="C55" s="156" t="s">
        <v>279</v>
      </c>
      <c r="D55" s="155"/>
      <c r="E55" s="68"/>
      <c r="F55" s="159"/>
      <c r="G55" s="160"/>
      <c r="H55" s="46"/>
      <c r="I55" s="161"/>
      <c r="J55" s="42"/>
      <c r="K55" s="42"/>
      <c r="L55" s="42"/>
      <c r="M55" s="146"/>
      <c r="N55" s="162"/>
      <c r="O55" s="37"/>
      <c r="P55" s="38"/>
    </row>
    <row r="56" spans="1:16" s="120" customFormat="1" ht="97.5" customHeight="1">
      <c r="A56" s="14"/>
      <c r="B56" s="111"/>
      <c r="C56" s="166"/>
      <c r="D56" s="157" t="s">
        <v>280</v>
      </c>
      <c r="E56" s="63"/>
      <c r="F56" s="156" t="s">
        <v>282</v>
      </c>
      <c r="G56" s="163">
        <v>1</v>
      </c>
      <c r="H56" s="167"/>
      <c r="I56" s="168"/>
      <c r="J56" s="56"/>
      <c r="K56" s="56"/>
      <c r="L56" s="56"/>
      <c r="M56" s="147">
        <f>M57</f>
        <v>10000000</v>
      </c>
      <c r="N56" s="147">
        <f>N57</f>
        <v>10000000</v>
      </c>
      <c r="O56" s="169"/>
      <c r="P56" s="22"/>
    </row>
    <row r="57" spans="1:16" ht="44.25" customHeight="1">
      <c r="A57" s="14"/>
      <c r="B57" s="34"/>
      <c r="C57" s="155"/>
      <c r="D57" s="158" t="s">
        <v>281</v>
      </c>
      <c r="E57" s="68"/>
      <c r="F57" s="164"/>
      <c r="G57" s="165"/>
      <c r="H57" s="46"/>
      <c r="I57" s="161" t="s">
        <v>283</v>
      </c>
      <c r="J57" s="42"/>
      <c r="K57" s="42"/>
      <c r="L57" s="42"/>
      <c r="M57" s="146">
        <v>10000000</v>
      </c>
      <c r="N57" s="146">
        <v>10000000</v>
      </c>
      <c r="O57" s="37"/>
      <c r="P57" s="38"/>
    </row>
    <row r="58" spans="1:16" ht="78" customHeight="1">
      <c r="A58" s="39"/>
      <c r="B58" s="100" t="s">
        <v>156</v>
      </c>
      <c r="C58" s="101"/>
      <c r="D58" s="41"/>
      <c r="E58" s="77"/>
      <c r="F58" s="41"/>
      <c r="G58" s="42"/>
      <c r="H58" s="102"/>
      <c r="I58" s="44"/>
      <c r="J58" s="42"/>
      <c r="K58" s="42"/>
      <c r="L58" s="42"/>
      <c r="M58" s="146"/>
      <c r="N58" s="135"/>
      <c r="O58" s="42"/>
      <c r="P58" s="38"/>
    </row>
    <row r="59" spans="1:16" ht="37.5" customHeight="1">
      <c r="A59" s="39"/>
      <c r="B59" s="34"/>
      <c r="C59" s="103" t="s">
        <v>157</v>
      </c>
      <c r="D59" s="41"/>
      <c r="E59" s="77"/>
      <c r="F59" s="41"/>
      <c r="G59" s="42"/>
      <c r="H59" s="102"/>
      <c r="I59" s="44"/>
      <c r="J59" s="42"/>
      <c r="K59" s="42"/>
      <c r="L59" s="42"/>
      <c r="M59" s="146"/>
      <c r="N59" s="135"/>
      <c r="O59" s="42"/>
      <c r="P59" s="38"/>
    </row>
    <row r="60" spans="1:16" ht="35.25" customHeight="1">
      <c r="A60" s="39"/>
      <c r="B60" s="34"/>
      <c r="C60" s="103" t="s">
        <v>158</v>
      </c>
      <c r="D60" s="41"/>
      <c r="E60" s="77"/>
      <c r="F60" s="41"/>
      <c r="G60" s="42"/>
      <c r="H60" s="102"/>
      <c r="I60" s="44"/>
      <c r="J60" s="42"/>
      <c r="K60" s="42"/>
      <c r="L60" s="42"/>
      <c r="M60" s="146"/>
      <c r="N60" s="135"/>
      <c r="O60" s="42"/>
      <c r="P60" s="38"/>
    </row>
    <row r="61" spans="1:16" ht="42.75">
      <c r="A61" s="39"/>
      <c r="B61" s="34"/>
      <c r="C61" s="101"/>
      <c r="D61" s="32" t="s">
        <v>159</v>
      </c>
      <c r="E61" s="77"/>
      <c r="F61" s="32" t="s">
        <v>160</v>
      </c>
      <c r="G61" s="42"/>
      <c r="H61" s="102"/>
      <c r="I61" s="44"/>
      <c r="J61" s="42"/>
      <c r="K61" s="42"/>
      <c r="L61" s="42"/>
      <c r="M61" s="147">
        <f>SUM(M62:M65)</f>
        <v>3645380000</v>
      </c>
      <c r="N61" s="147">
        <f>SUM(N62:N65)</f>
        <v>4009918000</v>
      </c>
      <c r="O61" s="42"/>
      <c r="P61" s="38"/>
    </row>
    <row r="62" spans="1:16" ht="63" customHeight="1">
      <c r="A62" s="39"/>
      <c r="B62" s="34"/>
      <c r="C62" s="101"/>
      <c r="D62" s="41" t="s">
        <v>284</v>
      </c>
      <c r="E62" s="42" t="s">
        <v>34</v>
      </c>
      <c r="F62" s="41" t="s">
        <v>161</v>
      </c>
      <c r="G62" s="59">
        <v>1</v>
      </c>
      <c r="H62" s="102"/>
      <c r="I62" s="44" t="s">
        <v>162</v>
      </c>
      <c r="J62" s="34" t="s">
        <v>163</v>
      </c>
      <c r="K62" s="34" t="s">
        <v>164</v>
      </c>
      <c r="L62" s="34" t="s">
        <v>164</v>
      </c>
      <c r="M62" s="146">
        <v>315000000</v>
      </c>
      <c r="N62" s="135">
        <f t="shared" ref="N62:N65" si="2">(M62*10%)+M62</f>
        <v>346500000</v>
      </c>
      <c r="O62" s="42" t="s">
        <v>40</v>
      </c>
      <c r="P62" s="38" t="s">
        <v>41</v>
      </c>
    </row>
    <row r="63" spans="1:16" ht="114">
      <c r="A63" s="39"/>
      <c r="B63" s="34"/>
      <c r="C63" s="101"/>
      <c r="D63" s="41" t="s">
        <v>297</v>
      </c>
      <c r="E63" s="42" t="s">
        <v>34</v>
      </c>
      <c r="F63" s="41" t="s">
        <v>165</v>
      </c>
      <c r="G63" s="59">
        <v>1</v>
      </c>
      <c r="H63" s="102"/>
      <c r="I63" s="44" t="s">
        <v>166</v>
      </c>
      <c r="J63" s="42" t="s">
        <v>167</v>
      </c>
      <c r="K63" s="42" t="s">
        <v>167</v>
      </c>
      <c r="L63" s="42" t="s">
        <v>168</v>
      </c>
      <c r="M63" s="146">
        <v>2269430000</v>
      </c>
      <c r="N63" s="135">
        <f t="shared" si="2"/>
        <v>2496373000</v>
      </c>
      <c r="O63" s="42"/>
      <c r="P63" s="38" t="s">
        <v>84</v>
      </c>
    </row>
    <row r="64" spans="1:16" ht="67.5" customHeight="1">
      <c r="A64" s="39"/>
      <c r="B64" s="34"/>
      <c r="C64" s="101"/>
      <c r="D64" s="41" t="s">
        <v>285</v>
      </c>
      <c r="E64" s="77" t="s">
        <v>167</v>
      </c>
      <c r="F64" s="41" t="s">
        <v>169</v>
      </c>
      <c r="G64" s="59" t="s">
        <v>286</v>
      </c>
      <c r="H64" s="102"/>
      <c r="I64" s="44" t="s">
        <v>170</v>
      </c>
      <c r="J64" s="59">
        <v>1</v>
      </c>
      <c r="K64" s="59">
        <v>1</v>
      </c>
      <c r="L64" s="59">
        <v>1</v>
      </c>
      <c r="M64" s="146">
        <v>175000000</v>
      </c>
      <c r="N64" s="135">
        <f t="shared" si="2"/>
        <v>192500000</v>
      </c>
      <c r="O64" s="42" t="s">
        <v>40</v>
      </c>
      <c r="P64" s="38" t="s">
        <v>41</v>
      </c>
    </row>
    <row r="65" spans="1:16" ht="51.75" customHeight="1">
      <c r="A65" s="39"/>
      <c r="B65" s="34"/>
      <c r="C65" s="101"/>
      <c r="D65" s="41" t="s">
        <v>295</v>
      </c>
      <c r="E65" s="77" t="s">
        <v>34</v>
      </c>
      <c r="F65" s="41" t="s">
        <v>192</v>
      </c>
      <c r="G65" s="61">
        <v>1</v>
      </c>
      <c r="H65" s="102"/>
      <c r="I65" s="44" t="s">
        <v>193</v>
      </c>
      <c r="J65" s="34" t="s">
        <v>194</v>
      </c>
      <c r="K65" s="34" t="s">
        <v>195</v>
      </c>
      <c r="L65" s="34" t="s">
        <v>195</v>
      </c>
      <c r="M65" s="146">
        <v>885950000</v>
      </c>
      <c r="N65" s="135">
        <f t="shared" si="2"/>
        <v>974545000</v>
      </c>
      <c r="O65" s="42" t="s">
        <v>40</v>
      </c>
      <c r="P65" s="38" t="s">
        <v>41</v>
      </c>
    </row>
    <row r="66" spans="1:16">
      <c r="A66" s="39"/>
      <c r="B66" s="34"/>
      <c r="C66" s="101"/>
      <c r="D66" s="41"/>
      <c r="E66" s="77"/>
      <c r="F66" s="41"/>
      <c r="G66" s="42"/>
      <c r="H66" s="102"/>
      <c r="I66" s="44"/>
      <c r="J66" s="42"/>
      <c r="K66" s="42"/>
      <c r="L66" s="42"/>
      <c r="M66" s="146"/>
      <c r="N66" s="135"/>
      <c r="O66" s="42"/>
      <c r="P66" s="38"/>
    </row>
    <row r="67" spans="1:16" ht="63.75" customHeight="1">
      <c r="A67" s="39"/>
      <c r="B67" s="100" t="s">
        <v>221</v>
      </c>
      <c r="C67" s="101"/>
      <c r="D67" s="41"/>
      <c r="E67" s="77"/>
      <c r="F67" s="41"/>
      <c r="G67" s="42"/>
      <c r="H67" s="102"/>
      <c r="I67" s="44"/>
      <c r="J67" s="42"/>
      <c r="K67" s="42"/>
      <c r="L67" s="42"/>
      <c r="M67" s="146"/>
      <c r="N67" s="135"/>
      <c r="O67" s="42"/>
      <c r="P67" s="38"/>
    </row>
    <row r="68" spans="1:16" ht="50.25" customHeight="1">
      <c r="A68" s="39"/>
      <c r="B68" s="100"/>
      <c r="C68" s="100" t="s">
        <v>222</v>
      </c>
      <c r="D68" s="41"/>
      <c r="E68" s="77"/>
      <c r="F68" s="41"/>
      <c r="G68" s="42"/>
      <c r="H68" s="102"/>
      <c r="I68" s="44"/>
      <c r="J68" s="42"/>
      <c r="K68" s="42"/>
      <c r="L68" s="42"/>
      <c r="M68" s="146"/>
      <c r="N68" s="135"/>
      <c r="O68" s="42"/>
      <c r="P68" s="38"/>
    </row>
    <row r="69" spans="1:16" ht="50.25" customHeight="1">
      <c r="A69" s="39"/>
      <c r="B69" s="100"/>
      <c r="C69" s="100" t="s">
        <v>223</v>
      </c>
      <c r="D69" s="41"/>
      <c r="E69" s="77"/>
      <c r="F69" s="41"/>
      <c r="G69" s="42"/>
      <c r="H69" s="102"/>
      <c r="I69" s="44"/>
      <c r="J69" s="42"/>
      <c r="K69" s="42"/>
      <c r="L69" s="42"/>
      <c r="M69" s="146"/>
      <c r="N69" s="135"/>
      <c r="O69" s="42"/>
      <c r="P69" s="38"/>
    </row>
    <row r="70" spans="1:16" ht="75.75" customHeight="1">
      <c r="A70" s="39"/>
      <c r="B70" s="34"/>
      <c r="C70" s="101"/>
      <c r="D70" s="32" t="s">
        <v>224</v>
      </c>
      <c r="E70" s="77"/>
      <c r="F70" s="32" t="s">
        <v>225</v>
      </c>
      <c r="G70" s="42"/>
      <c r="H70" s="102"/>
      <c r="I70" s="44"/>
      <c r="J70" s="42"/>
      <c r="K70" s="42"/>
      <c r="L70" s="42"/>
      <c r="M70" s="147">
        <f>SUM(M71:M74)</f>
        <v>943607700</v>
      </c>
      <c r="N70" s="147">
        <f>SUM(N71:N74)</f>
        <v>1037968470</v>
      </c>
      <c r="O70" s="42"/>
      <c r="P70" s="38"/>
    </row>
    <row r="71" spans="1:16" ht="85.5">
      <c r="A71" s="39"/>
      <c r="B71" s="34"/>
      <c r="C71" s="101"/>
      <c r="D71" s="173" t="s">
        <v>226</v>
      </c>
      <c r="E71" s="77" t="s">
        <v>227</v>
      </c>
      <c r="F71" s="41" t="s">
        <v>228</v>
      </c>
      <c r="G71" s="59">
        <v>1</v>
      </c>
      <c r="H71" s="102"/>
      <c r="I71" s="44" t="s">
        <v>229</v>
      </c>
      <c r="J71" s="42" t="s">
        <v>230</v>
      </c>
      <c r="K71" s="42" t="s">
        <v>230</v>
      </c>
      <c r="L71" s="42">
        <v>0</v>
      </c>
      <c r="M71" s="146">
        <v>80463000</v>
      </c>
      <c r="N71" s="135">
        <f>(M71*10%)+M71</f>
        <v>88509300</v>
      </c>
      <c r="O71" s="42" t="s">
        <v>40</v>
      </c>
      <c r="P71" s="38" t="s">
        <v>41</v>
      </c>
    </row>
    <row r="72" spans="1:16" ht="151.5" customHeight="1">
      <c r="A72" s="39"/>
      <c r="B72" s="34"/>
      <c r="C72" s="101"/>
      <c r="D72" s="41" t="s">
        <v>231</v>
      </c>
      <c r="E72" s="77" t="s">
        <v>227</v>
      </c>
      <c r="F72" s="41" t="s">
        <v>232</v>
      </c>
      <c r="G72" s="59">
        <v>1</v>
      </c>
      <c r="H72" s="102"/>
      <c r="I72" s="44" t="s">
        <v>233</v>
      </c>
      <c r="J72" s="60" t="s">
        <v>234</v>
      </c>
      <c r="K72" s="34" t="s">
        <v>235</v>
      </c>
      <c r="L72" s="104" t="s">
        <v>236</v>
      </c>
      <c r="M72" s="146">
        <f>300000000+199773200</f>
        <v>499773200</v>
      </c>
      <c r="N72" s="135">
        <f>(M72*10%)+M72</f>
        <v>549750520</v>
      </c>
      <c r="O72" s="42" t="s">
        <v>40</v>
      </c>
      <c r="P72" s="38" t="s">
        <v>41</v>
      </c>
    </row>
    <row r="73" spans="1:16" ht="67.5" customHeight="1">
      <c r="A73" s="39"/>
      <c r="B73" s="34"/>
      <c r="C73" s="101"/>
      <c r="D73" s="47" t="s">
        <v>240</v>
      </c>
      <c r="E73" s="107" t="s">
        <v>34</v>
      </c>
      <c r="F73" s="60" t="s">
        <v>241</v>
      </c>
      <c r="G73" s="59">
        <v>1</v>
      </c>
      <c r="H73" s="102"/>
      <c r="I73" s="47" t="s">
        <v>242</v>
      </c>
      <c r="J73" s="61" t="s">
        <v>243</v>
      </c>
      <c r="K73" s="61" t="s">
        <v>244</v>
      </c>
      <c r="L73" s="108" t="s">
        <v>243</v>
      </c>
      <c r="M73" s="146">
        <v>200000000</v>
      </c>
      <c r="N73" s="135">
        <f>(M73*10%)+M73</f>
        <v>220000000</v>
      </c>
      <c r="O73" s="42" t="s">
        <v>40</v>
      </c>
      <c r="P73" s="38" t="s">
        <v>41</v>
      </c>
    </row>
    <row r="74" spans="1:16" ht="99.75" customHeight="1">
      <c r="A74" s="39"/>
      <c r="B74" s="34"/>
      <c r="C74" s="101"/>
      <c r="D74" s="47" t="s">
        <v>303</v>
      </c>
      <c r="E74" s="110"/>
      <c r="F74" s="60"/>
      <c r="G74" s="59"/>
      <c r="H74" s="102"/>
      <c r="I74" s="47"/>
      <c r="J74" s="61"/>
      <c r="K74" s="61"/>
      <c r="L74" s="108"/>
      <c r="M74" s="146">
        <v>163371500</v>
      </c>
      <c r="N74" s="135">
        <f>(M74*10%)+M74</f>
        <v>179708650</v>
      </c>
      <c r="O74" s="42"/>
      <c r="P74" s="38"/>
    </row>
    <row r="75" spans="1:16">
      <c r="A75" s="39"/>
      <c r="B75" s="34"/>
      <c r="C75" s="101"/>
      <c r="D75" s="41"/>
      <c r="E75" s="77"/>
      <c r="F75" s="41"/>
      <c r="G75" s="42"/>
      <c r="H75" s="102"/>
      <c r="I75" s="44"/>
      <c r="J75" s="42"/>
      <c r="K75" s="42"/>
      <c r="L75" s="42"/>
      <c r="M75" s="146"/>
      <c r="N75" s="135"/>
      <c r="O75" s="42"/>
      <c r="P75" s="38"/>
    </row>
    <row r="76" spans="1:16" ht="83.25" customHeight="1">
      <c r="A76" s="39"/>
      <c r="B76" s="34"/>
      <c r="C76" s="101"/>
      <c r="D76" s="32" t="s">
        <v>257</v>
      </c>
      <c r="E76" s="42"/>
      <c r="F76" s="32" t="s">
        <v>225</v>
      </c>
      <c r="G76" s="57"/>
      <c r="H76" s="174"/>
      <c r="I76" s="175"/>
      <c r="J76" s="111"/>
      <c r="K76" s="111"/>
      <c r="L76" s="176"/>
      <c r="M76" s="147">
        <f>SUM(M77:M79)</f>
        <v>695271500</v>
      </c>
      <c r="N76" s="147">
        <f>SUM(N77:N79)</f>
        <v>764798650</v>
      </c>
      <c r="O76" s="42"/>
      <c r="P76" s="38"/>
    </row>
    <row r="77" spans="1:16" ht="142.5">
      <c r="A77" s="39"/>
      <c r="B77" s="34"/>
      <c r="C77" s="101"/>
      <c r="D77" s="41" t="s">
        <v>258</v>
      </c>
      <c r="E77" s="112" t="s">
        <v>167</v>
      </c>
      <c r="F77" s="177" t="s">
        <v>259</v>
      </c>
      <c r="G77" s="108">
        <v>1</v>
      </c>
      <c r="H77" s="102"/>
      <c r="I77" s="109" t="s">
        <v>260</v>
      </c>
      <c r="J77" s="105" t="s">
        <v>261</v>
      </c>
      <c r="K77" s="72" t="s">
        <v>262</v>
      </c>
      <c r="L77" s="109" t="s">
        <v>261</v>
      </c>
      <c r="M77" s="146">
        <v>110000000</v>
      </c>
      <c r="N77" s="135">
        <f>(M77*10%)+M77</f>
        <v>121000000</v>
      </c>
      <c r="O77" s="42" t="s">
        <v>40</v>
      </c>
      <c r="P77" s="38" t="s">
        <v>41</v>
      </c>
    </row>
    <row r="78" spans="1:16" ht="78.75" customHeight="1">
      <c r="A78" s="39"/>
      <c r="B78" s="34"/>
      <c r="C78" s="101"/>
      <c r="D78" s="109" t="s">
        <v>299</v>
      </c>
      <c r="E78" s="110" t="s">
        <v>34</v>
      </c>
      <c r="F78" s="177" t="s">
        <v>253</v>
      </c>
      <c r="G78" s="106">
        <v>1</v>
      </c>
      <c r="H78" s="102"/>
      <c r="I78" s="109" t="s">
        <v>254</v>
      </c>
      <c r="J78" s="72" t="s">
        <v>235</v>
      </c>
      <c r="K78" s="72" t="s">
        <v>255</v>
      </c>
      <c r="L78" s="109" t="s">
        <v>235</v>
      </c>
      <c r="M78" s="146">
        <v>490996500</v>
      </c>
      <c r="N78" s="135">
        <f>(M78*10%)+M78</f>
        <v>540096150</v>
      </c>
      <c r="O78" s="42" t="s">
        <v>40</v>
      </c>
      <c r="P78" s="38" t="s">
        <v>41</v>
      </c>
    </row>
    <row r="79" spans="1:16" ht="76.5" customHeight="1">
      <c r="A79" s="39"/>
      <c r="B79" s="34"/>
      <c r="C79" s="101"/>
      <c r="D79" s="47" t="s">
        <v>300</v>
      </c>
      <c r="E79" s="107" t="s">
        <v>34</v>
      </c>
      <c r="F79" s="60" t="s">
        <v>253</v>
      </c>
      <c r="G79" s="61">
        <v>1</v>
      </c>
      <c r="H79" s="102"/>
      <c r="I79" s="47" t="s">
        <v>256</v>
      </c>
      <c r="J79" s="72" t="s">
        <v>235</v>
      </c>
      <c r="K79" s="72" t="s">
        <v>255</v>
      </c>
      <c r="L79" s="109" t="s">
        <v>235</v>
      </c>
      <c r="M79" s="146">
        <v>94275000</v>
      </c>
      <c r="N79" s="135">
        <f>(M79*10%)+M79</f>
        <v>103702500</v>
      </c>
      <c r="O79" s="42" t="s">
        <v>40</v>
      </c>
      <c r="P79" s="38" t="s">
        <v>41</v>
      </c>
    </row>
    <row r="80" spans="1:16">
      <c r="A80" s="39"/>
      <c r="B80" s="34"/>
      <c r="C80" s="101"/>
      <c r="D80" s="113"/>
      <c r="E80" s="112"/>
      <c r="F80" s="60"/>
      <c r="G80" s="114"/>
      <c r="H80" s="102"/>
      <c r="I80" s="109"/>
      <c r="J80" s="105"/>
      <c r="K80" s="105"/>
      <c r="L80" s="106"/>
      <c r="M80" s="146"/>
      <c r="N80" s="135"/>
      <c r="O80" s="42"/>
      <c r="P80" s="38"/>
    </row>
    <row r="81" spans="1:16" ht="60.75" customHeight="1">
      <c r="A81" s="39"/>
      <c r="B81" s="34"/>
      <c r="C81" s="101"/>
      <c r="D81" s="32" t="s">
        <v>294</v>
      </c>
      <c r="E81" s="77"/>
      <c r="F81" s="32"/>
      <c r="G81" s="57"/>
      <c r="H81" s="174"/>
      <c r="I81" s="175"/>
      <c r="J81" s="111"/>
      <c r="K81" s="111"/>
      <c r="L81" s="176"/>
      <c r="M81" s="147">
        <f>M82</f>
        <v>137960000</v>
      </c>
      <c r="N81" s="147">
        <f>N82</f>
        <v>151756000</v>
      </c>
      <c r="O81" s="42"/>
      <c r="P81" s="38"/>
    </row>
    <row r="82" spans="1:16" ht="61.5" customHeight="1">
      <c r="A82" s="39"/>
      <c r="B82" s="34"/>
      <c r="C82" s="101"/>
      <c r="D82" s="47" t="s">
        <v>248</v>
      </c>
      <c r="E82" s="104" t="s">
        <v>249</v>
      </c>
      <c r="F82" s="47" t="s">
        <v>250</v>
      </c>
      <c r="G82" s="108">
        <v>1</v>
      </c>
      <c r="H82" s="102"/>
      <c r="I82" s="47" t="s">
        <v>251</v>
      </c>
      <c r="J82" s="34" t="s">
        <v>252</v>
      </c>
      <c r="K82" s="34" t="s">
        <v>252</v>
      </c>
      <c r="L82" s="34" t="s">
        <v>252</v>
      </c>
      <c r="M82" s="146">
        <v>137960000</v>
      </c>
      <c r="N82" s="135">
        <f>(M82*10%)+M82</f>
        <v>151756000</v>
      </c>
      <c r="O82" s="42" t="s">
        <v>40</v>
      </c>
      <c r="P82" s="38" t="s">
        <v>41</v>
      </c>
    </row>
    <row r="83" spans="1:16" ht="15" thickBot="1">
      <c r="A83" s="70"/>
      <c r="B83" s="72"/>
      <c r="C83" s="115"/>
      <c r="D83" s="109"/>
      <c r="E83" s="110"/>
      <c r="F83" s="116"/>
      <c r="G83" s="170"/>
      <c r="H83" s="117"/>
      <c r="I83" s="109"/>
      <c r="J83" s="72"/>
      <c r="K83" s="72"/>
      <c r="L83" s="106"/>
      <c r="M83" s="148"/>
      <c r="N83" s="140"/>
      <c r="O83" s="77"/>
      <c r="P83" s="78"/>
    </row>
    <row r="84" spans="1:16" s="120" customFormat="1" ht="24.75" customHeight="1" thickTop="1" thickBot="1">
      <c r="A84" s="351" t="s">
        <v>264</v>
      </c>
      <c r="B84" s="352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171">
        <f>M17+M32+M37+M43+M56+M61+M70+M76+M81</f>
        <v>7297357650</v>
      </c>
      <c r="N84" s="171">
        <f>N17+N32+N37+N43+N56+N61+N70+N76+N81</f>
        <v>7149184415</v>
      </c>
      <c r="O84" s="118"/>
      <c r="P84" s="119"/>
    </row>
    <row r="85" spans="1:16" ht="15" thickTop="1">
      <c r="A85" s="121"/>
      <c r="B85" s="122"/>
      <c r="C85" s="123"/>
      <c r="D85" s="124"/>
      <c r="E85" s="125"/>
      <c r="F85" s="124"/>
      <c r="G85" s="126"/>
      <c r="H85" s="122"/>
      <c r="I85" s="124"/>
      <c r="J85" s="122"/>
      <c r="K85" s="122"/>
      <c r="L85" s="126"/>
      <c r="M85" s="149"/>
      <c r="N85" s="150"/>
      <c r="O85" s="127"/>
      <c r="P85" s="125"/>
    </row>
  </sheetData>
  <mergeCells count="17">
    <mergeCell ref="F8:G8"/>
    <mergeCell ref="I8:J8"/>
    <mergeCell ref="K8:L8"/>
    <mergeCell ref="H10:I10"/>
    <mergeCell ref="A84:L84"/>
    <mergeCell ref="A1:P1"/>
    <mergeCell ref="A2:P2"/>
    <mergeCell ref="A7:A9"/>
    <mergeCell ref="B7:B9"/>
    <mergeCell ref="C7:C9"/>
    <mergeCell ref="D7:D9"/>
    <mergeCell ref="E7:E9"/>
    <mergeCell ref="F7:L7"/>
    <mergeCell ref="M7:M9"/>
    <mergeCell ref="N7:N9"/>
    <mergeCell ref="O7:O9"/>
    <mergeCell ref="P7:P8"/>
  </mergeCells>
  <printOptions horizontalCentered="1"/>
  <pageMargins left="0.59055118110236227" right="0.19685039370078741" top="0.78740157480314965" bottom="0.78740157480314965" header="0.31496062992125984" footer="0.31496062992125984"/>
  <pageSetup paperSize="9" scale="60" orientation="landscape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5"/>
  <sheetViews>
    <sheetView tabSelected="1" view="pageBreakPreview" zoomScale="75" zoomScaleNormal="77" zoomScaleSheetLayoutView="75" workbookViewId="0">
      <pane ySplit="2580" topLeftCell="A37" activePane="bottomLeft"/>
      <selection activeCell="A3" sqref="A3:XFD5"/>
      <selection pane="bottomLeft" activeCell="F39" sqref="F39"/>
    </sheetView>
  </sheetViews>
  <sheetFormatPr defaultRowHeight="14.25"/>
  <cols>
    <col min="1" max="1" width="10.7109375" style="1" customWidth="1"/>
    <col min="2" max="2" width="19.140625" style="1" customWidth="1"/>
    <col min="3" max="3" width="19.7109375" style="1" customWidth="1"/>
    <col min="4" max="4" width="19.5703125" style="1" customWidth="1"/>
    <col min="5" max="5" width="17.85546875" style="1" customWidth="1"/>
    <col min="6" max="6" width="19.140625" style="1" customWidth="1"/>
    <col min="7" max="7" width="10.85546875" style="1" customWidth="1"/>
    <col min="8" max="8" width="1.85546875" style="1" customWidth="1"/>
    <col min="9" max="9" width="17.140625" style="1" customWidth="1"/>
    <col min="10" max="12" width="10.85546875" style="1" customWidth="1"/>
    <col min="13" max="13" width="18.85546875" style="152" customWidth="1"/>
    <col min="14" max="14" width="19.42578125" style="152" customWidth="1"/>
    <col min="15" max="15" width="11.5703125" style="1" customWidth="1"/>
    <col min="16" max="16" width="12" style="1" customWidth="1"/>
    <col min="17" max="16384" width="9.140625" style="1"/>
  </cols>
  <sheetData>
    <row r="1" spans="1:16" ht="18">
      <c r="A1" s="353" t="s">
        <v>0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</row>
    <row r="2" spans="1:16" ht="18">
      <c r="A2" s="353" t="s">
        <v>1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6" ht="15.95" customHeight="1">
      <c r="A3" s="2"/>
      <c r="B3" s="2"/>
      <c r="C3" s="2"/>
      <c r="D3" s="2"/>
      <c r="E3" s="2"/>
      <c r="F3" s="2"/>
      <c r="G3" s="2"/>
      <c r="H3" s="3"/>
      <c r="I3" s="2"/>
      <c r="J3" s="2"/>
      <c r="K3" s="2"/>
      <c r="L3" s="2"/>
      <c r="M3" s="128"/>
      <c r="N3" s="128"/>
      <c r="O3" s="2"/>
      <c r="P3" s="2"/>
    </row>
    <row r="4" spans="1:16" s="6" customFormat="1" ht="15.95" customHeight="1">
      <c r="A4" s="4" t="s">
        <v>2</v>
      </c>
      <c r="B4" s="4" t="s">
        <v>3</v>
      </c>
      <c r="C4" s="4"/>
      <c r="D4" s="4"/>
      <c r="E4" s="4"/>
      <c r="F4" s="4"/>
      <c r="G4" s="4"/>
      <c r="H4" s="5"/>
      <c r="I4" s="4"/>
      <c r="J4" s="4"/>
      <c r="K4" s="4"/>
      <c r="L4" s="4"/>
      <c r="M4" s="129"/>
      <c r="N4" s="129"/>
      <c r="O4" s="4"/>
      <c r="P4" s="4"/>
    </row>
    <row r="5" spans="1:16" s="6" customFormat="1" ht="15.95" customHeight="1">
      <c r="A5" s="4" t="s">
        <v>4</v>
      </c>
      <c r="B5" s="4" t="s">
        <v>301</v>
      </c>
      <c r="C5" s="4"/>
      <c r="D5" s="4"/>
      <c r="E5" s="4"/>
      <c r="F5" s="4"/>
      <c r="G5" s="4"/>
      <c r="H5" s="5"/>
      <c r="I5" s="4"/>
      <c r="J5" s="4"/>
      <c r="K5" s="4"/>
      <c r="L5" s="4"/>
      <c r="M5" s="129"/>
      <c r="N5" s="129"/>
      <c r="O5" s="4"/>
      <c r="P5" s="4"/>
    </row>
    <row r="6" spans="1:16" s="6" customFormat="1">
      <c r="A6" s="366" t="s">
        <v>5</v>
      </c>
      <c r="B6" s="366" t="s">
        <v>6</v>
      </c>
      <c r="C6" s="366" t="s">
        <v>7</v>
      </c>
      <c r="D6" s="366" t="s">
        <v>8</v>
      </c>
      <c r="E6" s="366" t="s">
        <v>9</v>
      </c>
      <c r="F6" s="366" t="s">
        <v>10</v>
      </c>
      <c r="G6" s="366"/>
      <c r="H6" s="366"/>
      <c r="I6" s="366"/>
      <c r="J6" s="366"/>
      <c r="K6" s="366"/>
      <c r="L6" s="366"/>
      <c r="M6" s="377" t="s">
        <v>11</v>
      </c>
      <c r="N6" s="377" t="s">
        <v>12</v>
      </c>
      <c r="O6" s="378" t="s">
        <v>13</v>
      </c>
      <c r="P6" s="366" t="s">
        <v>14</v>
      </c>
    </row>
    <row r="7" spans="1:16" s="6" customFormat="1" ht="14.25" customHeight="1">
      <c r="A7" s="366"/>
      <c r="B7" s="366"/>
      <c r="C7" s="366"/>
      <c r="D7" s="366"/>
      <c r="E7" s="366"/>
      <c r="F7" s="366" t="s">
        <v>15</v>
      </c>
      <c r="G7" s="366"/>
      <c r="H7" s="178"/>
      <c r="I7" s="365" t="s">
        <v>16</v>
      </c>
      <c r="J7" s="366"/>
      <c r="K7" s="363" t="s">
        <v>17</v>
      </c>
      <c r="L7" s="364"/>
      <c r="M7" s="377"/>
      <c r="N7" s="377"/>
      <c r="O7" s="378"/>
      <c r="P7" s="366"/>
    </row>
    <row r="8" spans="1:16" s="6" customFormat="1" ht="45" customHeight="1">
      <c r="A8" s="366"/>
      <c r="B8" s="366"/>
      <c r="C8" s="366"/>
      <c r="D8" s="366"/>
      <c r="E8" s="366"/>
      <c r="F8" s="179" t="s">
        <v>18</v>
      </c>
      <c r="G8" s="179" t="s">
        <v>19</v>
      </c>
      <c r="H8" s="178"/>
      <c r="I8" s="180" t="s">
        <v>18</v>
      </c>
      <c r="J8" s="179" t="s">
        <v>19</v>
      </c>
      <c r="K8" s="179" t="s">
        <v>20</v>
      </c>
      <c r="L8" s="179" t="s">
        <v>21</v>
      </c>
      <c r="M8" s="377"/>
      <c r="N8" s="377"/>
      <c r="O8" s="378"/>
      <c r="P8" s="179" t="s">
        <v>22</v>
      </c>
    </row>
    <row r="9" spans="1:16" s="6" customFormat="1" ht="15.95" customHeight="1">
      <c r="A9" s="181">
        <v>1</v>
      </c>
      <c r="B9" s="181">
        <f>A9+1</f>
        <v>2</v>
      </c>
      <c r="C9" s="181">
        <f>B9+1</f>
        <v>3</v>
      </c>
      <c r="D9" s="181">
        <f t="shared" ref="D9:G9" si="0">C9+1</f>
        <v>4</v>
      </c>
      <c r="E9" s="181">
        <f t="shared" si="0"/>
        <v>5</v>
      </c>
      <c r="F9" s="181">
        <f t="shared" si="0"/>
        <v>6</v>
      </c>
      <c r="G9" s="181">
        <f t="shared" si="0"/>
        <v>7</v>
      </c>
      <c r="H9" s="367">
        <f>G9+1</f>
        <v>8</v>
      </c>
      <c r="I9" s="367"/>
      <c r="J9" s="181">
        <f>H9+1</f>
        <v>9</v>
      </c>
      <c r="K9" s="181">
        <f t="shared" ref="K9:L9" si="1">J9+1</f>
        <v>10</v>
      </c>
      <c r="L9" s="181">
        <f t="shared" si="1"/>
        <v>11</v>
      </c>
      <c r="M9" s="181">
        <f t="shared" ref="M9" si="2">L9+1</f>
        <v>12</v>
      </c>
      <c r="N9" s="181">
        <f t="shared" ref="N9" si="3">M9+1</f>
        <v>13</v>
      </c>
      <c r="O9" s="181">
        <f t="shared" ref="O9" si="4">N9+1</f>
        <v>14</v>
      </c>
      <c r="P9" s="181">
        <f t="shared" ref="P9" si="5">O9+1</f>
        <v>15</v>
      </c>
    </row>
    <row r="10" spans="1:16" ht="15.95" customHeight="1">
      <c r="A10" s="182">
        <v>1</v>
      </c>
      <c r="B10" s="183" t="s">
        <v>23</v>
      </c>
      <c r="C10" s="184"/>
      <c r="D10" s="184"/>
      <c r="E10" s="185"/>
      <c r="F10" s="184"/>
      <c r="G10" s="186"/>
      <c r="H10" s="187"/>
      <c r="I10" s="188"/>
      <c r="J10" s="186"/>
      <c r="K10" s="186"/>
      <c r="L10" s="186"/>
      <c r="M10" s="189"/>
      <c r="N10" s="189"/>
      <c r="O10" s="190"/>
      <c r="P10" s="191"/>
    </row>
    <row r="11" spans="1:16" ht="51.75" customHeight="1">
      <c r="A11" s="182">
        <v>12</v>
      </c>
      <c r="B11" s="184" t="s">
        <v>24</v>
      </c>
      <c r="C11" s="192"/>
      <c r="D11" s="192"/>
      <c r="E11" s="193"/>
      <c r="F11" s="192"/>
      <c r="G11" s="194"/>
      <c r="H11" s="195"/>
      <c r="I11" s="196"/>
      <c r="J11" s="194"/>
      <c r="K11" s="194"/>
      <c r="L11" s="194"/>
      <c r="M11" s="197"/>
      <c r="N11" s="198"/>
      <c r="O11" s="199"/>
      <c r="P11" s="194"/>
    </row>
    <row r="12" spans="1:16" s="31" customFormat="1" ht="38.25">
      <c r="A12" s="184"/>
      <c r="B12" s="184" t="s">
        <v>25</v>
      </c>
      <c r="C12" s="200"/>
      <c r="D12" s="192"/>
      <c r="E12" s="193"/>
      <c r="F12" s="192"/>
      <c r="G12" s="200"/>
      <c r="H12" s="195"/>
      <c r="I12" s="196"/>
      <c r="J12" s="194"/>
      <c r="K12" s="194"/>
      <c r="L12" s="194"/>
      <c r="M12" s="197"/>
      <c r="N12" s="198"/>
      <c r="O12" s="199"/>
      <c r="P12" s="194"/>
    </row>
    <row r="13" spans="1:16" s="31" customFormat="1" ht="64.5" customHeight="1">
      <c r="A13" s="184"/>
      <c r="B13" s="192"/>
      <c r="C13" s="201" t="s">
        <v>26</v>
      </c>
      <c r="D13" s="192"/>
      <c r="E13" s="193"/>
      <c r="F13" s="192"/>
      <c r="G13" s="194"/>
      <c r="H13" s="195"/>
      <c r="I13" s="196"/>
      <c r="J13" s="194"/>
      <c r="K13" s="194"/>
      <c r="L13" s="194"/>
      <c r="M13" s="197"/>
      <c r="N13" s="198"/>
      <c r="O13" s="199"/>
      <c r="P13" s="194"/>
    </row>
    <row r="14" spans="1:16" s="31" customFormat="1" ht="94.5" customHeight="1">
      <c r="A14" s="184"/>
      <c r="B14" s="192"/>
      <c r="C14" s="184" t="s">
        <v>27</v>
      </c>
      <c r="D14" s="192"/>
      <c r="E14" s="193"/>
      <c r="F14" s="192"/>
      <c r="G14" s="194"/>
      <c r="H14" s="195"/>
      <c r="I14" s="196"/>
      <c r="J14" s="194"/>
      <c r="K14" s="202"/>
      <c r="L14" s="202"/>
      <c r="M14" s="197"/>
      <c r="N14" s="198"/>
      <c r="O14" s="199"/>
      <c r="P14" s="194"/>
    </row>
    <row r="15" spans="1:16" s="31" customFormat="1" ht="81" customHeight="1">
      <c r="A15" s="184"/>
      <c r="B15" s="192"/>
      <c r="C15" s="184" t="s">
        <v>28</v>
      </c>
      <c r="D15" s="192"/>
      <c r="E15" s="193"/>
      <c r="F15" s="192"/>
      <c r="G15" s="194"/>
      <c r="H15" s="195"/>
      <c r="I15" s="196"/>
      <c r="J15" s="194"/>
      <c r="K15" s="202"/>
      <c r="L15" s="202"/>
      <c r="M15" s="197"/>
      <c r="N15" s="198"/>
      <c r="O15" s="199"/>
      <c r="P15" s="194"/>
    </row>
    <row r="16" spans="1:16" s="31" customFormat="1" ht="93" customHeight="1">
      <c r="A16" s="182">
        <v>20</v>
      </c>
      <c r="B16" s="192"/>
      <c r="C16" s="192"/>
      <c r="D16" s="184" t="s">
        <v>29</v>
      </c>
      <c r="E16" s="203"/>
      <c r="F16" s="184" t="s">
        <v>30</v>
      </c>
      <c r="G16" s="204">
        <v>1</v>
      </c>
      <c r="H16" s="195"/>
      <c r="I16" s="188" t="s">
        <v>31</v>
      </c>
      <c r="J16" s="204">
        <v>1</v>
      </c>
      <c r="K16" s="204">
        <v>1</v>
      </c>
      <c r="L16" s="204">
        <v>1</v>
      </c>
      <c r="M16" s="205">
        <f>SUM(M17:M29)</f>
        <v>978718450</v>
      </c>
      <c r="N16" s="205">
        <f>SUM(N17:N29)</f>
        <v>1076590295</v>
      </c>
      <c r="O16" s="206"/>
      <c r="P16" s="207"/>
    </row>
    <row r="17" spans="1:16" ht="44.25" customHeight="1">
      <c r="A17" s="208" t="s">
        <v>32</v>
      </c>
      <c r="B17" s="209"/>
      <c r="C17" s="192"/>
      <c r="D17" s="210" t="s">
        <v>33</v>
      </c>
      <c r="E17" s="203" t="s">
        <v>34</v>
      </c>
      <c r="F17" s="210"/>
      <c r="G17" s="211"/>
      <c r="H17" s="212"/>
      <c r="I17" s="213" t="s">
        <v>36</v>
      </c>
      <c r="J17" s="211" t="s">
        <v>37</v>
      </c>
      <c r="K17" s="211" t="s">
        <v>38</v>
      </c>
      <c r="L17" s="211" t="s">
        <v>39</v>
      </c>
      <c r="M17" s="214">
        <f>(165769000*5%)+165769000</f>
        <v>174057450</v>
      </c>
      <c r="N17" s="214">
        <f>(M17*10%)+M17</f>
        <v>191463195</v>
      </c>
      <c r="O17" s="211" t="s">
        <v>40</v>
      </c>
      <c r="P17" s="207" t="s">
        <v>41</v>
      </c>
    </row>
    <row r="18" spans="1:16" ht="66" customHeight="1">
      <c r="A18" s="208" t="s">
        <v>42</v>
      </c>
      <c r="B18" s="209"/>
      <c r="C18" s="192"/>
      <c r="D18" s="192" t="s">
        <v>43</v>
      </c>
      <c r="E18" s="203" t="s">
        <v>34</v>
      </c>
      <c r="F18" s="210"/>
      <c r="G18" s="211"/>
      <c r="H18" s="195"/>
      <c r="I18" s="213" t="s">
        <v>45</v>
      </c>
      <c r="J18" s="211" t="s">
        <v>37</v>
      </c>
      <c r="K18" s="211" t="s">
        <v>38</v>
      </c>
      <c r="L18" s="211" t="s">
        <v>39</v>
      </c>
      <c r="M18" s="214">
        <f>(90250000*5%)+90250000</f>
        <v>94762500</v>
      </c>
      <c r="N18" s="214">
        <f>(M18*10%)+M18</f>
        <v>104238750</v>
      </c>
      <c r="O18" s="211" t="s">
        <v>40</v>
      </c>
      <c r="P18" s="207" t="s">
        <v>41</v>
      </c>
    </row>
    <row r="19" spans="1:16" ht="56.25" customHeight="1">
      <c r="A19" s="208" t="s">
        <v>46</v>
      </c>
      <c r="B19" s="209"/>
      <c r="C19" s="192"/>
      <c r="D19" s="192" t="s">
        <v>47</v>
      </c>
      <c r="E19" s="203" t="s">
        <v>34</v>
      </c>
      <c r="F19" s="210"/>
      <c r="G19" s="203"/>
      <c r="H19" s="195"/>
      <c r="I19" s="213" t="s">
        <v>49</v>
      </c>
      <c r="J19" s="211" t="s">
        <v>37</v>
      </c>
      <c r="K19" s="211" t="s">
        <v>38</v>
      </c>
      <c r="L19" s="211" t="s">
        <v>39</v>
      </c>
      <c r="M19" s="215">
        <v>15500000</v>
      </c>
      <c r="N19" s="214">
        <f t="shared" ref="N19:N29" si="6">(M19*10%)+M19</f>
        <v>17050000</v>
      </c>
      <c r="O19" s="211" t="s">
        <v>40</v>
      </c>
      <c r="P19" s="207" t="s">
        <v>41</v>
      </c>
    </row>
    <row r="20" spans="1:16">
      <c r="A20" s="208"/>
      <c r="B20" s="209"/>
      <c r="C20" s="192"/>
      <c r="D20" s="192"/>
      <c r="E20" s="203"/>
      <c r="F20" s="210"/>
      <c r="G20" s="203"/>
      <c r="H20" s="216" t="s">
        <v>50</v>
      </c>
      <c r="I20" s="217" t="s">
        <v>51</v>
      </c>
      <c r="J20" s="203" t="s">
        <v>52</v>
      </c>
      <c r="K20" s="203" t="s">
        <v>52</v>
      </c>
      <c r="L20" s="211"/>
      <c r="M20" s="215"/>
      <c r="N20" s="214"/>
      <c r="O20" s="211"/>
      <c r="P20" s="207"/>
    </row>
    <row r="21" spans="1:16">
      <c r="A21" s="208"/>
      <c r="B21" s="209"/>
      <c r="C21" s="192"/>
      <c r="D21" s="192"/>
      <c r="E21" s="203"/>
      <c r="F21" s="210"/>
      <c r="G21" s="203"/>
      <c r="H21" s="216" t="s">
        <v>50</v>
      </c>
      <c r="I21" s="217" t="s">
        <v>53</v>
      </c>
      <c r="J21" s="203" t="s">
        <v>54</v>
      </c>
      <c r="K21" s="203" t="s">
        <v>54</v>
      </c>
      <c r="L21" s="211"/>
      <c r="M21" s="215"/>
      <c r="N21" s="214"/>
      <c r="O21" s="211"/>
      <c r="P21" s="207"/>
    </row>
    <row r="22" spans="1:16">
      <c r="A22" s="208"/>
      <c r="B22" s="209"/>
      <c r="C22" s="192"/>
      <c r="D22" s="192"/>
      <c r="E22" s="203"/>
      <c r="F22" s="210"/>
      <c r="G22" s="203"/>
      <c r="H22" s="216" t="s">
        <v>50</v>
      </c>
      <c r="I22" s="217" t="s">
        <v>55</v>
      </c>
      <c r="J22" s="203" t="s">
        <v>54</v>
      </c>
      <c r="K22" s="203" t="s">
        <v>54</v>
      </c>
      <c r="L22" s="211"/>
      <c r="M22" s="215"/>
      <c r="N22" s="214"/>
      <c r="O22" s="211"/>
      <c r="P22" s="207"/>
    </row>
    <row r="23" spans="1:16">
      <c r="A23" s="208"/>
      <c r="B23" s="209"/>
      <c r="C23" s="192"/>
      <c r="D23" s="192"/>
      <c r="E23" s="203"/>
      <c r="F23" s="210"/>
      <c r="G23" s="203"/>
      <c r="H23" s="216" t="s">
        <v>50</v>
      </c>
      <c r="I23" s="217" t="s">
        <v>56</v>
      </c>
      <c r="J23" s="203" t="s">
        <v>57</v>
      </c>
      <c r="K23" s="203" t="s">
        <v>57</v>
      </c>
      <c r="L23" s="211"/>
      <c r="M23" s="215"/>
      <c r="N23" s="214"/>
      <c r="O23" s="211"/>
      <c r="P23" s="207"/>
    </row>
    <row r="24" spans="1:16">
      <c r="A24" s="208"/>
      <c r="B24" s="209"/>
      <c r="C24" s="192"/>
      <c r="D24" s="192"/>
      <c r="E24" s="203"/>
      <c r="F24" s="210"/>
      <c r="G24" s="203"/>
      <c r="H24" s="216" t="s">
        <v>50</v>
      </c>
      <c r="I24" s="217" t="s">
        <v>58</v>
      </c>
      <c r="J24" s="203" t="s">
        <v>59</v>
      </c>
      <c r="K24" s="203" t="s">
        <v>59</v>
      </c>
      <c r="L24" s="211"/>
      <c r="M24" s="215"/>
      <c r="N24" s="214"/>
      <c r="O24" s="211"/>
      <c r="P24" s="207"/>
    </row>
    <row r="25" spans="1:16">
      <c r="A25" s="208"/>
      <c r="B25" s="209"/>
      <c r="C25" s="192"/>
      <c r="D25" s="192"/>
      <c r="E25" s="203"/>
      <c r="F25" s="210"/>
      <c r="G25" s="203"/>
      <c r="H25" s="216" t="s">
        <v>50</v>
      </c>
      <c r="I25" s="217" t="s">
        <v>60</v>
      </c>
      <c r="J25" s="203" t="s">
        <v>61</v>
      </c>
      <c r="K25" s="203" t="s">
        <v>61</v>
      </c>
      <c r="L25" s="211"/>
      <c r="M25" s="215"/>
      <c r="N25" s="214"/>
      <c r="O25" s="211"/>
      <c r="P25" s="207"/>
    </row>
    <row r="26" spans="1:16" ht="51">
      <c r="A26" s="208" t="s">
        <v>62</v>
      </c>
      <c r="B26" s="192"/>
      <c r="C26" s="192"/>
      <c r="D26" s="192" t="s">
        <v>63</v>
      </c>
      <c r="E26" s="203" t="s">
        <v>34</v>
      </c>
      <c r="F26" s="210"/>
      <c r="G26" s="211"/>
      <c r="H26" s="218"/>
      <c r="I26" s="213" t="s">
        <v>65</v>
      </c>
      <c r="J26" s="211" t="s">
        <v>37</v>
      </c>
      <c r="K26" s="211" t="s">
        <v>38</v>
      </c>
      <c r="L26" s="211" t="s">
        <v>39</v>
      </c>
      <c r="M26" s="215">
        <f>(145970000*5%)+145970000</f>
        <v>153268500</v>
      </c>
      <c r="N26" s="214">
        <f t="shared" si="6"/>
        <v>168595350</v>
      </c>
      <c r="O26" s="211" t="s">
        <v>40</v>
      </c>
      <c r="P26" s="207" t="s">
        <v>41</v>
      </c>
    </row>
    <row r="27" spans="1:16" ht="40.5" customHeight="1">
      <c r="A27" s="208" t="s">
        <v>66</v>
      </c>
      <c r="B27" s="192"/>
      <c r="C27" s="192"/>
      <c r="D27" s="192" t="s">
        <v>67</v>
      </c>
      <c r="E27" s="203" t="s">
        <v>34</v>
      </c>
      <c r="F27" s="210"/>
      <c r="G27" s="211"/>
      <c r="H27" s="195"/>
      <c r="I27" s="213" t="s">
        <v>69</v>
      </c>
      <c r="J27" s="211" t="s">
        <v>37</v>
      </c>
      <c r="K27" s="211" t="s">
        <v>38</v>
      </c>
      <c r="L27" s="211" t="s">
        <v>39</v>
      </c>
      <c r="M27" s="215">
        <v>98130000</v>
      </c>
      <c r="N27" s="214">
        <f t="shared" si="6"/>
        <v>107943000</v>
      </c>
      <c r="O27" s="211" t="s">
        <v>40</v>
      </c>
      <c r="P27" s="207" t="s">
        <v>41</v>
      </c>
    </row>
    <row r="28" spans="1:16" ht="68.25" customHeight="1">
      <c r="A28" s="203">
        <v>18</v>
      </c>
      <c r="B28" s="192"/>
      <c r="C28" s="192"/>
      <c r="D28" s="192" t="s">
        <v>70</v>
      </c>
      <c r="E28" s="203" t="s">
        <v>34</v>
      </c>
      <c r="F28" s="210"/>
      <c r="G28" s="211"/>
      <c r="H28" s="195"/>
      <c r="I28" s="213" t="s">
        <v>72</v>
      </c>
      <c r="J28" s="211" t="s">
        <v>37</v>
      </c>
      <c r="K28" s="211" t="s">
        <v>38</v>
      </c>
      <c r="L28" s="211" t="s">
        <v>39</v>
      </c>
      <c r="M28" s="215">
        <v>170000000</v>
      </c>
      <c r="N28" s="214">
        <f t="shared" si="6"/>
        <v>187000000</v>
      </c>
      <c r="O28" s="211" t="s">
        <v>40</v>
      </c>
      <c r="P28" s="207" t="s">
        <v>41</v>
      </c>
    </row>
    <row r="29" spans="1:16" ht="66.75" customHeight="1">
      <c r="A29" s="203">
        <v>19</v>
      </c>
      <c r="B29" s="192"/>
      <c r="C29" s="192"/>
      <c r="D29" s="192" t="s">
        <v>73</v>
      </c>
      <c r="E29" s="203" t="s">
        <v>34</v>
      </c>
      <c r="F29" s="210"/>
      <c r="G29" s="211"/>
      <c r="H29" s="195"/>
      <c r="I29" s="219" t="s">
        <v>74</v>
      </c>
      <c r="J29" s="211" t="s">
        <v>37</v>
      </c>
      <c r="K29" s="211" t="s">
        <v>38</v>
      </c>
      <c r="L29" s="211" t="s">
        <v>39</v>
      </c>
      <c r="M29" s="215">
        <v>273000000</v>
      </c>
      <c r="N29" s="214">
        <f t="shared" si="6"/>
        <v>300300000</v>
      </c>
      <c r="O29" s="211" t="s">
        <v>40</v>
      </c>
      <c r="P29" s="207" t="s">
        <v>41</v>
      </c>
    </row>
    <row r="30" spans="1:16" ht="81" customHeight="1">
      <c r="A30" s="220" t="s">
        <v>42</v>
      </c>
      <c r="B30" s="192"/>
      <c r="C30" s="184" t="s">
        <v>75</v>
      </c>
      <c r="D30" s="201" t="s">
        <v>76</v>
      </c>
      <c r="E30" s="221"/>
      <c r="F30" s="222" t="s">
        <v>75</v>
      </c>
      <c r="G30" s="223">
        <v>1</v>
      </c>
      <c r="H30" s="218"/>
      <c r="I30" s="224"/>
      <c r="J30" s="207"/>
      <c r="K30" s="207"/>
      <c r="L30" s="207"/>
      <c r="M30" s="205">
        <f>SUM(M31:M33)</f>
        <v>819190000</v>
      </c>
      <c r="N30" s="205">
        <f>SUM(N31:N33)</f>
        <v>24200000</v>
      </c>
      <c r="O30" s="225"/>
      <c r="P30" s="207"/>
    </row>
    <row r="31" spans="1:16" ht="28.5" customHeight="1">
      <c r="A31" s="208" t="s">
        <v>46</v>
      </c>
      <c r="B31" s="192"/>
      <c r="C31" s="192"/>
      <c r="D31" s="210" t="s">
        <v>77</v>
      </c>
      <c r="E31" s="211"/>
      <c r="F31" s="226"/>
      <c r="G31" s="227"/>
      <c r="H31" s="218"/>
      <c r="I31" s="224"/>
      <c r="J31" s="207"/>
      <c r="K31" s="228"/>
      <c r="L31" s="207"/>
      <c r="M31" s="215">
        <v>209690000</v>
      </c>
      <c r="N31" s="214"/>
      <c r="O31" s="206"/>
      <c r="P31" s="207"/>
    </row>
    <row r="32" spans="1:16" ht="57" customHeight="1">
      <c r="A32" s="203">
        <v>22</v>
      </c>
      <c r="B32" s="192"/>
      <c r="C32" s="192"/>
      <c r="D32" s="192" t="s">
        <v>117</v>
      </c>
      <c r="E32" s="203" t="s">
        <v>34</v>
      </c>
      <c r="F32" s="210"/>
      <c r="G32" s="209"/>
      <c r="H32" s="212"/>
      <c r="I32" s="213" t="s">
        <v>118</v>
      </c>
      <c r="J32" s="211" t="s">
        <v>87</v>
      </c>
      <c r="K32" s="211" t="s">
        <v>87</v>
      </c>
      <c r="L32" s="211" t="s">
        <v>87</v>
      </c>
      <c r="M32" s="215">
        <v>22000000</v>
      </c>
      <c r="N32" s="214">
        <f>(M32*10%)+M32</f>
        <v>24200000</v>
      </c>
      <c r="O32" s="211" t="s">
        <v>40</v>
      </c>
      <c r="P32" s="207" t="s">
        <v>41</v>
      </c>
    </row>
    <row r="33" spans="1:16" ht="30" customHeight="1">
      <c r="A33" s="203"/>
      <c r="B33" s="192"/>
      <c r="C33" s="192"/>
      <c r="D33" s="210" t="s">
        <v>302</v>
      </c>
      <c r="E33" s="211"/>
      <c r="F33" s="226"/>
      <c r="G33" s="227"/>
      <c r="H33" s="218"/>
      <c r="I33" s="224" t="s">
        <v>309</v>
      </c>
      <c r="J33" s="379">
        <v>1</v>
      </c>
      <c r="K33" s="379">
        <v>1</v>
      </c>
      <c r="L33" s="379">
        <v>1</v>
      </c>
      <c r="M33" s="215">
        <v>587500000</v>
      </c>
      <c r="N33" s="214"/>
      <c r="O33" s="206"/>
      <c r="P33" s="207"/>
    </row>
    <row r="34" spans="1:16" ht="41.25" customHeight="1">
      <c r="A34" s="220" t="s">
        <v>46</v>
      </c>
      <c r="B34" s="192"/>
      <c r="C34" s="192"/>
      <c r="D34" s="201" t="s">
        <v>119</v>
      </c>
      <c r="E34" s="221"/>
      <c r="F34" s="229" t="s">
        <v>120</v>
      </c>
      <c r="G34" s="223">
        <v>1</v>
      </c>
      <c r="H34" s="218"/>
      <c r="I34" s="196"/>
      <c r="J34" s="207"/>
      <c r="K34" s="207"/>
      <c r="L34" s="207"/>
      <c r="M34" s="205">
        <f>SUM(M35:M36)</f>
        <v>52230000</v>
      </c>
      <c r="N34" s="205">
        <f>N35+N36</f>
        <v>57453000</v>
      </c>
      <c r="O34" s="225"/>
      <c r="P34" s="207"/>
    </row>
    <row r="35" spans="1:16" ht="41.25" customHeight="1">
      <c r="A35" s="208" t="s">
        <v>42</v>
      </c>
      <c r="B35" s="192"/>
      <c r="C35" s="192"/>
      <c r="D35" s="192" t="s">
        <v>121</v>
      </c>
      <c r="E35" s="203" t="s">
        <v>34</v>
      </c>
      <c r="F35" s="210"/>
      <c r="G35" s="209"/>
      <c r="H35" s="218"/>
      <c r="I35" s="213" t="s">
        <v>123</v>
      </c>
      <c r="J35" s="203" t="s">
        <v>124</v>
      </c>
      <c r="K35" s="203" t="s">
        <v>125</v>
      </c>
      <c r="L35" s="203" t="s">
        <v>126</v>
      </c>
      <c r="M35" s="215">
        <v>24200000</v>
      </c>
      <c r="N35" s="214">
        <f>(M35*10%)+M35</f>
        <v>26620000</v>
      </c>
      <c r="O35" s="211" t="s">
        <v>40</v>
      </c>
      <c r="P35" s="207" t="s">
        <v>41</v>
      </c>
    </row>
    <row r="36" spans="1:16" ht="42" customHeight="1">
      <c r="A36" s="182"/>
      <c r="B36" s="192"/>
      <c r="C36" s="192"/>
      <c r="D36" s="192" t="s">
        <v>127</v>
      </c>
      <c r="E36" s="203" t="s">
        <v>34</v>
      </c>
      <c r="F36" s="192"/>
      <c r="G36" s="207"/>
      <c r="H36" s="218"/>
      <c r="I36" s="196" t="s">
        <v>277</v>
      </c>
      <c r="J36" s="207"/>
      <c r="K36" s="207"/>
      <c r="L36" s="207"/>
      <c r="M36" s="215">
        <v>28030000</v>
      </c>
      <c r="N36" s="214">
        <f>(M36*10%)+M36</f>
        <v>30833000</v>
      </c>
      <c r="O36" s="211" t="s">
        <v>40</v>
      </c>
      <c r="P36" s="207" t="s">
        <v>41</v>
      </c>
    </row>
    <row r="37" spans="1:16" ht="55.5" customHeight="1">
      <c r="A37" s="182"/>
      <c r="B37" s="184"/>
      <c r="C37" s="230" t="s">
        <v>128</v>
      </c>
      <c r="D37" s="184"/>
      <c r="E37" s="231"/>
      <c r="F37" s="232"/>
      <c r="G37" s="186"/>
      <c r="H37" s="187"/>
      <c r="I37" s="233"/>
      <c r="J37" s="186"/>
      <c r="K37" s="234"/>
      <c r="L37" s="234"/>
      <c r="M37" s="205"/>
      <c r="N37" s="205"/>
      <c r="O37" s="235"/>
      <c r="P37" s="185"/>
    </row>
    <row r="38" spans="1:16" ht="54.75" customHeight="1">
      <c r="A38" s="182"/>
      <c r="B38" s="192"/>
      <c r="C38" s="201" t="s">
        <v>129</v>
      </c>
      <c r="D38" s="192"/>
      <c r="E38" s="236"/>
      <c r="F38" s="192"/>
      <c r="G38" s="207"/>
      <c r="H38" s="195"/>
      <c r="I38" s="196"/>
      <c r="J38" s="207"/>
      <c r="K38" s="237"/>
      <c r="L38" s="207"/>
      <c r="M38" s="215"/>
      <c r="N38" s="238"/>
      <c r="O38" s="206"/>
      <c r="P38" s="207"/>
    </row>
    <row r="39" spans="1:16" ht="64.5" customHeight="1">
      <c r="A39" s="220" t="s">
        <v>62</v>
      </c>
      <c r="B39" s="192"/>
      <c r="C39" s="192"/>
      <c r="D39" s="201" t="s">
        <v>130</v>
      </c>
      <c r="E39" s="221"/>
      <c r="F39" s="201" t="s">
        <v>131</v>
      </c>
      <c r="G39" s="223">
        <v>1</v>
      </c>
      <c r="H39" s="195"/>
      <c r="I39" s="196"/>
      <c r="J39" s="207"/>
      <c r="K39" s="237"/>
      <c r="L39" s="207"/>
      <c r="M39" s="205">
        <f>M40</f>
        <v>15000000</v>
      </c>
      <c r="N39" s="205">
        <f>N40</f>
        <v>16500000</v>
      </c>
      <c r="O39" s="206"/>
      <c r="P39" s="207"/>
    </row>
    <row r="40" spans="1:16" ht="47.25" customHeight="1">
      <c r="A40" s="239" t="s">
        <v>32</v>
      </c>
      <c r="B40" s="240"/>
      <c r="C40" s="240"/>
      <c r="D40" s="374" t="s">
        <v>132</v>
      </c>
      <c r="E40" s="241" t="s">
        <v>34</v>
      </c>
      <c r="F40" s="371"/>
      <c r="G40" s="242"/>
      <c r="H40" s="243"/>
      <c r="I40" s="244" t="s">
        <v>134</v>
      </c>
      <c r="J40" s="245" t="s">
        <v>135</v>
      </c>
      <c r="K40" s="245" t="s">
        <v>136</v>
      </c>
      <c r="L40" s="245" t="s">
        <v>137</v>
      </c>
      <c r="M40" s="246">
        <v>15000000</v>
      </c>
      <c r="N40" s="247">
        <f>(M40*10%)+M40</f>
        <v>16500000</v>
      </c>
      <c r="O40" s="245" t="s">
        <v>40</v>
      </c>
      <c r="P40" s="248" t="s">
        <v>41</v>
      </c>
    </row>
    <row r="41" spans="1:16" ht="38.25">
      <c r="A41" s="249"/>
      <c r="B41" s="250"/>
      <c r="C41" s="250"/>
      <c r="D41" s="375"/>
      <c r="E41" s="251"/>
      <c r="F41" s="372"/>
      <c r="G41" s="252"/>
      <c r="H41" s="253" t="s">
        <v>50</v>
      </c>
      <c r="I41" s="254" t="s">
        <v>139</v>
      </c>
      <c r="J41" s="255" t="s">
        <v>138</v>
      </c>
      <c r="K41" s="255" t="s">
        <v>135</v>
      </c>
      <c r="L41" s="255" t="s">
        <v>140</v>
      </c>
      <c r="M41" s="256"/>
      <c r="N41" s="257"/>
      <c r="O41" s="258"/>
      <c r="P41" s="259"/>
    </row>
    <row r="42" spans="1:16" ht="38.25">
      <c r="A42" s="249"/>
      <c r="B42" s="250"/>
      <c r="C42" s="250"/>
      <c r="D42" s="375"/>
      <c r="E42" s="251"/>
      <c r="F42" s="372"/>
      <c r="G42" s="252"/>
      <c r="H42" s="253" t="s">
        <v>50</v>
      </c>
      <c r="I42" s="254" t="s">
        <v>141</v>
      </c>
      <c r="J42" s="255" t="s">
        <v>142</v>
      </c>
      <c r="K42" s="255" t="s">
        <v>143</v>
      </c>
      <c r="L42" s="255" t="s">
        <v>140</v>
      </c>
      <c r="M42" s="256"/>
      <c r="N42" s="257"/>
      <c r="O42" s="258"/>
      <c r="P42" s="259"/>
    </row>
    <row r="43" spans="1:16" ht="15.95" customHeight="1">
      <c r="A43" s="249"/>
      <c r="B43" s="260"/>
      <c r="C43" s="260"/>
      <c r="D43" s="375"/>
      <c r="E43" s="261"/>
      <c r="F43" s="372"/>
      <c r="G43" s="252"/>
      <c r="H43" s="262" t="s">
        <v>50</v>
      </c>
      <c r="I43" s="263" t="s">
        <v>144</v>
      </c>
      <c r="J43" s="255" t="s">
        <v>138</v>
      </c>
      <c r="K43" s="255" t="s">
        <v>135</v>
      </c>
      <c r="L43" s="255" t="s">
        <v>140</v>
      </c>
      <c r="M43" s="264"/>
      <c r="N43" s="264"/>
      <c r="O43" s="265"/>
      <c r="P43" s="266"/>
    </row>
    <row r="44" spans="1:16" ht="38.25">
      <c r="A44" s="249"/>
      <c r="B44" s="250"/>
      <c r="C44" s="267"/>
      <c r="D44" s="375"/>
      <c r="E44" s="251"/>
      <c r="F44" s="372"/>
      <c r="G44" s="252"/>
      <c r="H44" s="268" t="s">
        <v>50</v>
      </c>
      <c r="I44" s="263" t="s">
        <v>145</v>
      </c>
      <c r="J44" s="255" t="s">
        <v>146</v>
      </c>
      <c r="K44" s="255" t="s">
        <v>147</v>
      </c>
      <c r="L44" s="255" t="s">
        <v>148</v>
      </c>
      <c r="M44" s="256"/>
      <c r="N44" s="257"/>
      <c r="O44" s="258"/>
      <c r="P44" s="259"/>
    </row>
    <row r="45" spans="1:16" ht="25.5">
      <c r="A45" s="249"/>
      <c r="B45" s="250"/>
      <c r="C45" s="269"/>
      <c r="D45" s="375"/>
      <c r="E45" s="251"/>
      <c r="F45" s="372"/>
      <c r="G45" s="252"/>
      <c r="H45" s="270" t="s">
        <v>50</v>
      </c>
      <c r="I45" s="263" t="s">
        <v>149</v>
      </c>
      <c r="J45" s="255" t="s">
        <v>146</v>
      </c>
      <c r="K45" s="255" t="s">
        <v>147</v>
      </c>
      <c r="L45" s="255" t="s">
        <v>148</v>
      </c>
      <c r="M45" s="271"/>
      <c r="N45" s="272"/>
      <c r="O45" s="258"/>
      <c r="P45" s="259"/>
    </row>
    <row r="46" spans="1:16" ht="25.5">
      <c r="A46" s="249"/>
      <c r="B46" s="269"/>
      <c r="C46" s="269"/>
      <c r="D46" s="375"/>
      <c r="E46" s="251"/>
      <c r="F46" s="372"/>
      <c r="G46" s="252"/>
      <c r="H46" s="270" t="s">
        <v>50</v>
      </c>
      <c r="I46" s="263" t="s">
        <v>150</v>
      </c>
      <c r="J46" s="255" t="s">
        <v>138</v>
      </c>
      <c r="K46" s="255" t="s">
        <v>135</v>
      </c>
      <c r="L46" s="255" t="s">
        <v>140</v>
      </c>
      <c r="M46" s="271"/>
      <c r="N46" s="272"/>
      <c r="O46" s="258"/>
      <c r="P46" s="259"/>
    </row>
    <row r="47" spans="1:16" ht="25.5">
      <c r="A47" s="249"/>
      <c r="B47" s="269"/>
      <c r="C47" s="269"/>
      <c r="D47" s="375"/>
      <c r="E47" s="251"/>
      <c r="F47" s="372"/>
      <c r="G47" s="252"/>
      <c r="H47" s="270" t="s">
        <v>50</v>
      </c>
      <c r="I47" s="263" t="s">
        <v>151</v>
      </c>
      <c r="J47" s="255" t="s">
        <v>138</v>
      </c>
      <c r="K47" s="255" t="s">
        <v>135</v>
      </c>
      <c r="L47" s="255" t="s">
        <v>140</v>
      </c>
      <c r="M47" s="271"/>
      <c r="N47" s="272"/>
      <c r="O47" s="258"/>
      <c r="P47" s="259"/>
    </row>
    <row r="48" spans="1:16" ht="25.5">
      <c r="A48" s="249"/>
      <c r="B48" s="269"/>
      <c r="C48" s="269"/>
      <c r="D48" s="376"/>
      <c r="E48" s="251"/>
      <c r="F48" s="373"/>
      <c r="G48" s="252"/>
      <c r="H48" s="270" t="s">
        <v>50</v>
      </c>
      <c r="I48" s="263" t="s">
        <v>152</v>
      </c>
      <c r="J48" s="255" t="s">
        <v>153</v>
      </c>
      <c r="K48" s="255" t="s">
        <v>154</v>
      </c>
      <c r="L48" s="255" t="s">
        <v>155</v>
      </c>
      <c r="M48" s="271"/>
      <c r="N48" s="272"/>
      <c r="O48" s="258"/>
      <c r="P48" s="259"/>
    </row>
    <row r="49" spans="1:16" ht="81.75" customHeight="1">
      <c r="A49" s="182"/>
      <c r="B49" s="203"/>
      <c r="C49" s="273" t="s">
        <v>278</v>
      </c>
      <c r="D49" s="274"/>
      <c r="E49" s="236"/>
      <c r="F49" s="275"/>
      <c r="G49" s="276"/>
      <c r="H49" s="216"/>
      <c r="I49" s="277"/>
      <c r="J49" s="211"/>
      <c r="K49" s="211"/>
      <c r="L49" s="211"/>
      <c r="M49" s="278"/>
      <c r="N49" s="279"/>
      <c r="O49" s="206"/>
      <c r="P49" s="207"/>
    </row>
    <row r="50" spans="1:16" ht="41.25" customHeight="1">
      <c r="A50" s="182"/>
      <c r="B50" s="203"/>
      <c r="C50" s="280" t="s">
        <v>304</v>
      </c>
      <c r="D50" s="274"/>
      <c r="E50" s="236"/>
      <c r="F50" s="275"/>
      <c r="G50" s="276"/>
      <c r="H50" s="216"/>
      <c r="I50" s="277"/>
      <c r="J50" s="211"/>
      <c r="K50" s="211"/>
      <c r="L50" s="211"/>
      <c r="M50" s="278"/>
      <c r="N50" s="279"/>
      <c r="O50" s="206"/>
      <c r="P50" s="207"/>
    </row>
    <row r="51" spans="1:16" s="120" customFormat="1" ht="79.5" customHeight="1">
      <c r="A51" s="182"/>
      <c r="B51" s="182"/>
      <c r="C51" s="281"/>
      <c r="D51" s="282" t="s">
        <v>280</v>
      </c>
      <c r="E51" s="231"/>
      <c r="F51" s="280" t="s">
        <v>282</v>
      </c>
      <c r="G51" s="283">
        <v>1</v>
      </c>
      <c r="H51" s="284"/>
      <c r="I51" s="222"/>
      <c r="J51" s="221"/>
      <c r="K51" s="221"/>
      <c r="L51" s="221"/>
      <c r="M51" s="285">
        <f>M52</f>
        <v>10000000</v>
      </c>
      <c r="N51" s="285">
        <f>N52</f>
        <v>10000000</v>
      </c>
      <c r="O51" s="286"/>
      <c r="P51" s="191"/>
    </row>
    <row r="52" spans="1:16" ht="29.25" customHeight="1">
      <c r="A52" s="182"/>
      <c r="B52" s="203"/>
      <c r="C52" s="274"/>
      <c r="D52" s="287" t="s">
        <v>281</v>
      </c>
      <c r="E52" s="236"/>
      <c r="F52" s="288"/>
      <c r="G52" s="289"/>
      <c r="H52" s="216"/>
      <c r="I52" s="277" t="s">
        <v>283</v>
      </c>
      <c r="J52" s="211" t="s">
        <v>310</v>
      </c>
      <c r="K52" s="211" t="s">
        <v>310</v>
      </c>
      <c r="L52" s="211" t="s">
        <v>310</v>
      </c>
      <c r="M52" s="278">
        <v>10000000</v>
      </c>
      <c r="N52" s="278">
        <v>10000000</v>
      </c>
      <c r="O52" s="206"/>
      <c r="P52" s="207"/>
    </row>
    <row r="53" spans="1:16" ht="69" customHeight="1">
      <c r="A53" s="208"/>
      <c r="B53" s="290" t="s">
        <v>156</v>
      </c>
      <c r="C53" s="291"/>
      <c r="D53" s="210"/>
      <c r="E53" s="245"/>
      <c r="F53" s="210"/>
      <c r="G53" s="211"/>
      <c r="H53" s="292"/>
      <c r="I53" s="213"/>
      <c r="J53" s="211"/>
      <c r="K53" s="211"/>
      <c r="L53" s="211"/>
      <c r="M53" s="278"/>
      <c r="N53" s="214"/>
      <c r="O53" s="211"/>
      <c r="P53" s="207"/>
    </row>
    <row r="54" spans="1:16" ht="29.25" customHeight="1">
      <c r="A54" s="208"/>
      <c r="B54" s="203"/>
      <c r="C54" s="293" t="s">
        <v>157</v>
      </c>
      <c r="D54" s="210"/>
      <c r="E54" s="245"/>
      <c r="F54" s="210"/>
      <c r="G54" s="211"/>
      <c r="H54" s="292"/>
      <c r="I54" s="213"/>
      <c r="J54" s="211"/>
      <c r="K54" s="211"/>
      <c r="L54" s="211"/>
      <c r="M54" s="278"/>
      <c r="N54" s="214"/>
      <c r="O54" s="211"/>
      <c r="P54" s="207"/>
    </row>
    <row r="55" spans="1:16" ht="29.25" customHeight="1">
      <c r="A55" s="208"/>
      <c r="B55" s="203"/>
      <c r="C55" s="293" t="s">
        <v>158</v>
      </c>
      <c r="D55" s="210"/>
      <c r="E55" s="245"/>
      <c r="F55" s="210"/>
      <c r="G55" s="211"/>
      <c r="H55" s="292"/>
      <c r="I55" s="213"/>
      <c r="J55" s="211"/>
      <c r="K55" s="211"/>
      <c r="L55" s="211"/>
      <c r="M55" s="278"/>
      <c r="N55" s="214"/>
      <c r="O55" s="211"/>
      <c r="P55" s="207"/>
    </row>
    <row r="56" spans="1:16" ht="30" customHeight="1">
      <c r="A56" s="208"/>
      <c r="B56" s="203"/>
      <c r="C56" s="291"/>
      <c r="D56" s="201" t="s">
        <v>159</v>
      </c>
      <c r="E56" s="245"/>
      <c r="F56" s="201" t="s">
        <v>160</v>
      </c>
      <c r="G56" s="221" t="s">
        <v>319</v>
      </c>
      <c r="H56" s="292"/>
      <c r="I56" s="213"/>
      <c r="J56" s="211"/>
      <c r="K56" s="211"/>
      <c r="L56" s="211"/>
      <c r="M56" s="285">
        <f>SUM(M57:M60)</f>
        <v>3645380000</v>
      </c>
      <c r="N56" s="285">
        <f>SUM(N57:N60)</f>
        <v>4009918000</v>
      </c>
      <c r="O56" s="211"/>
      <c r="P56" s="207"/>
    </row>
    <row r="57" spans="1:16" ht="42" customHeight="1">
      <c r="A57" s="208"/>
      <c r="B57" s="203"/>
      <c r="C57" s="291"/>
      <c r="D57" s="210" t="s">
        <v>284</v>
      </c>
      <c r="E57" s="211" t="s">
        <v>34</v>
      </c>
      <c r="F57" s="210"/>
      <c r="G57" s="227"/>
      <c r="H57" s="292"/>
      <c r="I57" s="213" t="s">
        <v>162</v>
      </c>
      <c r="J57" s="203" t="s">
        <v>163</v>
      </c>
      <c r="K57" s="203" t="s">
        <v>164</v>
      </c>
      <c r="L57" s="203" t="s">
        <v>164</v>
      </c>
      <c r="M57" s="278">
        <v>315000000</v>
      </c>
      <c r="N57" s="214">
        <f t="shared" ref="N57:N60" si="7">(M57*10%)+M57</f>
        <v>346500000</v>
      </c>
      <c r="O57" s="211" t="s">
        <v>40</v>
      </c>
      <c r="P57" s="207" t="s">
        <v>41</v>
      </c>
    </row>
    <row r="58" spans="1:16" ht="93" customHeight="1">
      <c r="A58" s="208"/>
      <c r="B58" s="203"/>
      <c r="C58" s="291"/>
      <c r="D58" s="210" t="s">
        <v>297</v>
      </c>
      <c r="E58" s="211" t="s">
        <v>34</v>
      </c>
      <c r="F58" s="210"/>
      <c r="G58" s="227"/>
      <c r="H58" s="292"/>
      <c r="I58" s="213" t="s">
        <v>166</v>
      </c>
      <c r="J58" s="211" t="s">
        <v>167</v>
      </c>
      <c r="K58" s="211" t="s">
        <v>167</v>
      </c>
      <c r="L58" s="211" t="s">
        <v>168</v>
      </c>
      <c r="M58" s="278">
        <v>2269430000</v>
      </c>
      <c r="N58" s="214">
        <f t="shared" si="7"/>
        <v>2496373000</v>
      </c>
      <c r="O58" s="211"/>
      <c r="P58" s="207" t="s">
        <v>84</v>
      </c>
    </row>
    <row r="59" spans="1:16" ht="58.5" customHeight="1">
      <c r="A59" s="208"/>
      <c r="B59" s="203"/>
      <c r="C59" s="291"/>
      <c r="D59" s="210" t="s">
        <v>285</v>
      </c>
      <c r="E59" s="245" t="s">
        <v>167</v>
      </c>
      <c r="F59" s="210"/>
      <c r="G59" s="227"/>
      <c r="H59" s="292"/>
      <c r="I59" s="213" t="s">
        <v>170</v>
      </c>
      <c r="J59" s="227">
        <v>1</v>
      </c>
      <c r="K59" s="227">
        <v>1</v>
      </c>
      <c r="L59" s="227">
        <v>1</v>
      </c>
      <c r="M59" s="278">
        <v>175000000</v>
      </c>
      <c r="N59" s="214">
        <f t="shared" si="7"/>
        <v>192500000</v>
      </c>
      <c r="O59" s="211" t="s">
        <v>40</v>
      </c>
      <c r="P59" s="207" t="s">
        <v>41</v>
      </c>
    </row>
    <row r="60" spans="1:16" ht="44.25" customHeight="1">
      <c r="A60" s="208"/>
      <c r="B60" s="203"/>
      <c r="C60" s="291"/>
      <c r="D60" s="210" t="s">
        <v>295</v>
      </c>
      <c r="E60" s="245" t="s">
        <v>34</v>
      </c>
      <c r="F60" s="210"/>
      <c r="G60" s="294"/>
      <c r="H60" s="292"/>
      <c r="I60" s="213" t="s">
        <v>193</v>
      </c>
      <c r="J60" s="203" t="s">
        <v>194</v>
      </c>
      <c r="K60" s="203" t="s">
        <v>195</v>
      </c>
      <c r="L60" s="203" t="s">
        <v>195</v>
      </c>
      <c r="M60" s="278">
        <v>885950000</v>
      </c>
      <c r="N60" s="214">
        <f t="shared" si="7"/>
        <v>974545000</v>
      </c>
      <c r="O60" s="211" t="s">
        <v>40</v>
      </c>
      <c r="P60" s="207" t="s">
        <v>41</v>
      </c>
    </row>
    <row r="61" spans="1:16" ht="55.5" customHeight="1">
      <c r="A61" s="208"/>
      <c r="B61" s="290" t="s">
        <v>221</v>
      </c>
      <c r="C61" s="291"/>
      <c r="D61" s="210"/>
      <c r="E61" s="245"/>
      <c r="F61" s="210"/>
      <c r="G61" s="211"/>
      <c r="H61" s="292"/>
      <c r="I61" s="213"/>
      <c r="J61" s="211"/>
      <c r="K61" s="211"/>
      <c r="L61" s="211"/>
      <c r="M61" s="278"/>
      <c r="N61" s="214"/>
      <c r="O61" s="211"/>
      <c r="P61" s="207"/>
    </row>
    <row r="62" spans="1:16" ht="42" customHeight="1">
      <c r="A62" s="208"/>
      <c r="B62" s="290"/>
      <c r="C62" s="290" t="s">
        <v>222</v>
      </c>
      <c r="D62" s="210"/>
      <c r="E62" s="245"/>
      <c r="F62" s="210"/>
      <c r="G62" s="211"/>
      <c r="H62" s="292"/>
      <c r="I62" s="213"/>
      <c r="J62" s="211"/>
      <c r="K62" s="211"/>
      <c r="L62" s="211"/>
      <c r="M62" s="278"/>
      <c r="N62" s="214"/>
      <c r="O62" s="211"/>
      <c r="P62" s="207"/>
    </row>
    <row r="63" spans="1:16" ht="43.5" customHeight="1">
      <c r="A63" s="208"/>
      <c r="B63" s="290"/>
      <c r="C63" s="290" t="s">
        <v>223</v>
      </c>
      <c r="D63" s="210"/>
      <c r="E63" s="245"/>
      <c r="F63" s="210"/>
      <c r="G63" s="211"/>
      <c r="H63" s="292"/>
      <c r="I63" s="213"/>
      <c r="J63" s="211"/>
      <c r="K63" s="211"/>
      <c r="L63" s="211"/>
      <c r="M63" s="278"/>
      <c r="N63" s="214"/>
      <c r="O63" s="211"/>
      <c r="P63" s="207"/>
    </row>
    <row r="64" spans="1:16" ht="51.75" customHeight="1">
      <c r="A64" s="208"/>
      <c r="B64" s="203"/>
      <c r="C64" s="291"/>
      <c r="D64" s="201" t="s">
        <v>224</v>
      </c>
      <c r="E64" s="245"/>
      <c r="F64" s="381" t="s">
        <v>315</v>
      </c>
      <c r="G64" s="211" t="s">
        <v>316</v>
      </c>
      <c r="H64" s="292"/>
      <c r="I64" s="213"/>
      <c r="J64" s="211"/>
      <c r="K64" s="211"/>
      <c r="L64" s="211"/>
      <c r="M64" s="285">
        <f>SUM(M65:M68)</f>
        <v>943607700</v>
      </c>
      <c r="N64" s="285">
        <f>SUM(N65:N68)</f>
        <v>1037968470</v>
      </c>
      <c r="O64" s="211"/>
      <c r="P64" s="207"/>
    </row>
    <row r="65" spans="1:16" ht="66.75" customHeight="1">
      <c r="A65" s="208"/>
      <c r="B65" s="203"/>
      <c r="C65" s="291"/>
      <c r="D65" s="295" t="s">
        <v>226</v>
      </c>
      <c r="E65" s="245" t="s">
        <v>227</v>
      </c>
      <c r="F65" s="210"/>
      <c r="G65" s="227">
        <v>1</v>
      </c>
      <c r="H65" s="292"/>
      <c r="I65" s="213" t="s">
        <v>229</v>
      </c>
      <c r="J65" s="211" t="s">
        <v>230</v>
      </c>
      <c r="K65" s="211" t="s">
        <v>230</v>
      </c>
      <c r="L65" s="211" t="s">
        <v>230</v>
      </c>
      <c r="M65" s="278">
        <v>80463000</v>
      </c>
      <c r="N65" s="214">
        <f>(M65*10%)+M65</f>
        <v>88509300</v>
      </c>
      <c r="O65" s="211" t="s">
        <v>40</v>
      </c>
      <c r="P65" s="207" t="s">
        <v>41</v>
      </c>
    </row>
    <row r="66" spans="1:16" ht="132.75" customHeight="1">
      <c r="A66" s="208"/>
      <c r="B66" s="203"/>
      <c r="C66" s="291"/>
      <c r="D66" s="210" t="s">
        <v>231</v>
      </c>
      <c r="E66" s="245" t="s">
        <v>227</v>
      </c>
      <c r="F66" s="210"/>
      <c r="G66" s="227">
        <v>1</v>
      </c>
      <c r="H66" s="292"/>
      <c r="I66" s="213" t="s">
        <v>233</v>
      </c>
      <c r="J66" s="228" t="s">
        <v>234</v>
      </c>
      <c r="K66" s="203" t="s">
        <v>235</v>
      </c>
      <c r="L66" s="296" t="s">
        <v>236</v>
      </c>
      <c r="M66" s="278">
        <f>300000000+199773200</f>
        <v>499773200</v>
      </c>
      <c r="N66" s="214">
        <f>(M66*10%)+M66</f>
        <v>549750520</v>
      </c>
      <c r="O66" s="211" t="s">
        <v>40</v>
      </c>
      <c r="P66" s="207" t="s">
        <v>41</v>
      </c>
    </row>
    <row r="67" spans="1:16" ht="56.25" customHeight="1">
      <c r="A67" s="208"/>
      <c r="B67" s="203"/>
      <c r="C67" s="291"/>
      <c r="D67" s="217" t="s">
        <v>240</v>
      </c>
      <c r="E67" s="297" t="s">
        <v>34</v>
      </c>
      <c r="F67" s="228"/>
      <c r="G67" s="227">
        <v>1</v>
      </c>
      <c r="H67" s="292"/>
      <c r="I67" s="217" t="s">
        <v>242</v>
      </c>
      <c r="J67" s="294" t="s">
        <v>243</v>
      </c>
      <c r="K67" s="294" t="s">
        <v>244</v>
      </c>
      <c r="L67" s="298" t="s">
        <v>243</v>
      </c>
      <c r="M67" s="278">
        <v>200000000</v>
      </c>
      <c r="N67" s="214">
        <f>(M67*10%)+M67</f>
        <v>220000000</v>
      </c>
      <c r="O67" s="211" t="s">
        <v>40</v>
      </c>
      <c r="P67" s="207" t="s">
        <v>41</v>
      </c>
    </row>
    <row r="68" spans="1:16" ht="41.25" customHeight="1">
      <c r="A68" s="208"/>
      <c r="B68" s="203"/>
      <c r="C68" s="291"/>
      <c r="D68" s="217" t="s">
        <v>303</v>
      </c>
      <c r="E68" s="299"/>
      <c r="F68" s="228"/>
      <c r="G68" s="227"/>
      <c r="H68" s="292"/>
      <c r="I68" s="380" t="s">
        <v>311</v>
      </c>
      <c r="J68" s="294" t="s">
        <v>312</v>
      </c>
      <c r="K68" s="294" t="s">
        <v>312</v>
      </c>
      <c r="L68" s="298" t="s">
        <v>312</v>
      </c>
      <c r="M68" s="278">
        <v>163371500</v>
      </c>
      <c r="N68" s="214">
        <f>(M68*10%)+M68</f>
        <v>179708650</v>
      </c>
      <c r="O68" s="211"/>
      <c r="P68" s="207"/>
    </row>
    <row r="69" spans="1:16" ht="70.5" customHeight="1">
      <c r="A69" s="208"/>
      <c r="B69" s="203"/>
      <c r="C69" s="291"/>
      <c r="D69" s="201" t="s">
        <v>257</v>
      </c>
      <c r="E69" s="211"/>
      <c r="F69" s="380" t="s">
        <v>320</v>
      </c>
      <c r="G69" s="223" t="s">
        <v>321</v>
      </c>
      <c r="H69" s="300"/>
      <c r="I69" s="301"/>
      <c r="J69" s="182"/>
      <c r="K69" s="182"/>
      <c r="L69" s="302"/>
      <c r="M69" s="285">
        <f>SUM(M70:M72)</f>
        <v>695271500</v>
      </c>
      <c r="N69" s="285">
        <f>SUM(N70:N72)</f>
        <v>764798650</v>
      </c>
      <c r="O69" s="211"/>
      <c r="P69" s="207"/>
    </row>
    <row r="70" spans="1:16" ht="117.75" customHeight="1">
      <c r="A70" s="208"/>
      <c r="B70" s="203"/>
      <c r="C70" s="291"/>
      <c r="D70" s="210" t="s">
        <v>258</v>
      </c>
      <c r="E70" s="303" t="s">
        <v>167</v>
      </c>
      <c r="F70" s="304"/>
      <c r="G70" s="298">
        <v>1</v>
      </c>
      <c r="H70" s="292"/>
      <c r="I70" s="305" t="s">
        <v>260</v>
      </c>
      <c r="J70" s="306" t="s">
        <v>261</v>
      </c>
      <c r="K70" s="241" t="s">
        <v>262</v>
      </c>
      <c r="L70" s="305" t="s">
        <v>261</v>
      </c>
      <c r="M70" s="278">
        <v>110000000</v>
      </c>
      <c r="N70" s="214">
        <f>(M70*10%)+M70</f>
        <v>121000000</v>
      </c>
      <c r="O70" s="211" t="s">
        <v>40</v>
      </c>
      <c r="P70" s="207" t="s">
        <v>41</v>
      </c>
    </row>
    <row r="71" spans="1:16" ht="67.5" customHeight="1">
      <c r="A71" s="208"/>
      <c r="B71" s="203"/>
      <c r="C71" s="291"/>
      <c r="D71" s="305" t="s">
        <v>299</v>
      </c>
      <c r="E71" s="299" t="s">
        <v>34</v>
      </c>
      <c r="F71" s="304"/>
      <c r="G71" s="307">
        <v>1</v>
      </c>
      <c r="H71" s="292"/>
      <c r="I71" s="305" t="s">
        <v>254</v>
      </c>
      <c r="J71" s="241" t="s">
        <v>235</v>
      </c>
      <c r="K71" s="241" t="s">
        <v>255</v>
      </c>
      <c r="L71" s="305" t="s">
        <v>235</v>
      </c>
      <c r="M71" s="278">
        <v>490996500</v>
      </c>
      <c r="N71" s="214">
        <f>(M71*10%)+M71</f>
        <v>540096150</v>
      </c>
      <c r="O71" s="211" t="s">
        <v>40</v>
      </c>
      <c r="P71" s="207" t="s">
        <v>41</v>
      </c>
    </row>
    <row r="72" spans="1:16" ht="69" customHeight="1">
      <c r="A72" s="208"/>
      <c r="B72" s="203"/>
      <c r="C72" s="291"/>
      <c r="D72" s="217" t="s">
        <v>300</v>
      </c>
      <c r="E72" s="297" t="s">
        <v>34</v>
      </c>
      <c r="F72" s="228"/>
      <c r="G72" s="294">
        <v>1</v>
      </c>
      <c r="H72" s="292"/>
      <c r="I72" s="217" t="s">
        <v>256</v>
      </c>
      <c r="J72" s="241" t="s">
        <v>235</v>
      </c>
      <c r="K72" s="241" t="s">
        <v>255</v>
      </c>
      <c r="L72" s="305" t="s">
        <v>235</v>
      </c>
      <c r="M72" s="278">
        <v>94275000</v>
      </c>
      <c r="N72" s="214">
        <f>(M72*10%)+M72</f>
        <v>103702500</v>
      </c>
      <c r="O72" s="211" t="s">
        <v>40</v>
      </c>
      <c r="P72" s="207" t="s">
        <v>41</v>
      </c>
    </row>
    <row r="73" spans="1:16" ht="55.5" customHeight="1">
      <c r="A73" s="208"/>
      <c r="B73" s="203"/>
      <c r="C73" s="291"/>
      <c r="D73" s="201" t="s">
        <v>294</v>
      </c>
      <c r="E73" s="245"/>
      <c r="F73" s="201" t="s">
        <v>313</v>
      </c>
      <c r="G73" s="223">
        <v>1</v>
      </c>
      <c r="H73" s="300"/>
      <c r="I73" s="301"/>
      <c r="J73" s="182"/>
      <c r="K73" s="182"/>
      <c r="L73" s="302"/>
      <c r="M73" s="285">
        <f>M74</f>
        <v>137960000</v>
      </c>
      <c r="N73" s="285">
        <f>N74</f>
        <v>151756000</v>
      </c>
      <c r="O73" s="211"/>
      <c r="P73" s="207"/>
    </row>
    <row r="74" spans="1:16" ht="52.5" customHeight="1">
      <c r="A74" s="239"/>
      <c r="B74" s="241"/>
      <c r="C74" s="308"/>
      <c r="D74" s="305" t="s">
        <v>248</v>
      </c>
      <c r="E74" s="303" t="s">
        <v>249</v>
      </c>
      <c r="F74" s="305"/>
      <c r="G74" s="307">
        <v>1</v>
      </c>
      <c r="H74" s="309"/>
      <c r="I74" s="305" t="s">
        <v>251</v>
      </c>
      <c r="J74" s="241" t="s">
        <v>252</v>
      </c>
      <c r="K74" s="241" t="s">
        <v>252</v>
      </c>
      <c r="L74" s="241" t="s">
        <v>252</v>
      </c>
      <c r="M74" s="310">
        <v>137960000</v>
      </c>
      <c r="N74" s="247">
        <f>(M74*10%)+M74</f>
        <v>151756000</v>
      </c>
      <c r="O74" s="245" t="s">
        <v>40</v>
      </c>
      <c r="P74" s="248" t="s">
        <v>41</v>
      </c>
    </row>
    <row r="75" spans="1:16" s="120" customFormat="1" ht="18" customHeight="1">
      <c r="A75" s="366" t="s">
        <v>308</v>
      </c>
      <c r="B75" s="366"/>
      <c r="C75" s="366"/>
      <c r="D75" s="366"/>
      <c r="E75" s="366"/>
      <c r="F75" s="366"/>
      <c r="G75" s="366"/>
      <c r="H75" s="366"/>
      <c r="I75" s="366"/>
      <c r="J75" s="366"/>
      <c r="K75" s="366"/>
      <c r="L75" s="366"/>
      <c r="M75" s="311">
        <f>M16+M30+M34+M39+M51+M56+M64+M69+M73</f>
        <v>7297357650</v>
      </c>
      <c r="N75" s="311">
        <f>N16+N30+N34+N39+N51+N56+N64+N69+N73</f>
        <v>7149184415</v>
      </c>
      <c r="O75" s="312"/>
      <c r="P75" s="313"/>
    </row>
    <row r="76" spans="1:16" s="120" customFormat="1" ht="15.95" customHeight="1">
      <c r="A76" s="368" t="s">
        <v>305</v>
      </c>
      <c r="B76" s="369"/>
      <c r="C76" s="369"/>
      <c r="D76" s="369"/>
      <c r="E76" s="369"/>
      <c r="F76" s="369"/>
      <c r="G76" s="369"/>
      <c r="H76" s="369"/>
      <c r="I76" s="369"/>
      <c r="J76" s="369"/>
      <c r="K76" s="369"/>
      <c r="L76" s="369"/>
      <c r="M76" s="369"/>
      <c r="N76" s="369"/>
      <c r="O76" s="369"/>
      <c r="P76" s="370"/>
    </row>
    <row r="77" spans="1:16" ht="15.95" customHeight="1">
      <c r="A77" s="314">
        <v>1</v>
      </c>
      <c r="B77" s="315" t="s">
        <v>23</v>
      </c>
      <c r="C77" s="316"/>
      <c r="D77" s="316"/>
      <c r="E77" s="317"/>
      <c r="F77" s="316"/>
      <c r="G77" s="318"/>
      <c r="H77" s="319"/>
      <c r="I77" s="320"/>
      <c r="J77" s="318"/>
      <c r="K77" s="318"/>
      <c r="L77" s="318"/>
      <c r="M77" s="321"/>
      <c r="N77" s="321"/>
      <c r="O77" s="322"/>
      <c r="P77" s="323"/>
    </row>
    <row r="78" spans="1:16" ht="52.5" customHeight="1">
      <c r="A78" s="182"/>
      <c r="B78" s="184" t="s">
        <v>24</v>
      </c>
      <c r="C78" s="184"/>
      <c r="D78" s="184"/>
      <c r="E78" s="185"/>
      <c r="F78" s="324"/>
      <c r="G78" s="186"/>
      <c r="H78" s="187"/>
      <c r="I78" s="188"/>
      <c r="J78" s="186"/>
      <c r="K78" s="186"/>
      <c r="L78" s="186"/>
      <c r="M78" s="189"/>
      <c r="N78" s="189"/>
      <c r="O78" s="190"/>
      <c r="P78" s="191"/>
    </row>
    <row r="79" spans="1:16" ht="81" customHeight="1">
      <c r="A79" s="220" t="s">
        <v>42</v>
      </c>
      <c r="B79" s="192"/>
      <c r="C79" s="184" t="s">
        <v>75</v>
      </c>
      <c r="D79" s="201" t="s">
        <v>76</v>
      </c>
      <c r="E79" s="221"/>
      <c r="F79" s="222" t="s">
        <v>75</v>
      </c>
      <c r="G79" s="223">
        <v>1</v>
      </c>
      <c r="H79" s="218"/>
      <c r="I79" s="224"/>
      <c r="J79" s="207"/>
      <c r="K79" s="207"/>
      <c r="L79" s="207"/>
      <c r="M79" s="205">
        <f>M80</f>
        <v>1200000000</v>
      </c>
      <c r="N79" s="205">
        <f>N80</f>
        <v>1320000000</v>
      </c>
      <c r="O79" s="225"/>
      <c r="P79" s="207"/>
    </row>
    <row r="80" spans="1:16" ht="158.25" customHeight="1">
      <c r="A80" s="208" t="s">
        <v>46</v>
      </c>
      <c r="B80" s="192"/>
      <c r="C80" s="192"/>
      <c r="D80" s="210" t="s">
        <v>77</v>
      </c>
      <c r="E80" s="211" t="s">
        <v>78</v>
      </c>
      <c r="F80" s="226"/>
      <c r="G80" s="227"/>
      <c r="H80" s="218"/>
      <c r="I80" s="224" t="s">
        <v>79</v>
      </c>
      <c r="J80" s="207" t="s">
        <v>80</v>
      </c>
      <c r="K80" s="228" t="s">
        <v>81</v>
      </c>
      <c r="L80" s="207" t="s">
        <v>82</v>
      </c>
      <c r="M80" s="215">
        <f>440000000+760000000</f>
        <v>1200000000</v>
      </c>
      <c r="N80" s="214">
        <f>(M80*10%)+M80</f>
        <v>1320000000</v>
      </c>
      <c r="O80" s="206" t="s">
        <v>83</v>
      </c>
      <c r="P80" s="207" t="s">
        <v>84</v>
      </c>
    </row>
    <row r="81" spans="1:16" ht="51.75" customHeight="1">
      <c r="A81" s="182">
        <v>12</v>
      </c>
      <c r="B81" s="184" t="s">
        <v>24</v>
      </c>
      <c r="C81" s="192"/>
      <c r="D81" s="192"/>
      <c r="E81" s="193"/>
      <c r="F81" s="192"/>
      <c r="G81" s="194"/>
      <c r="H81" s="195"/>
      <c r="I81" s="196"/>
      <c r="J81" s="194"/>
      <c r="K81" s="194"/>
      <c r="L81" s="194"/>
      <c r="M81" s="197"/>
      <c r="N81" s="198"/>
      <c r="O81" s="199"/>
      <c r="P81" s="194"/>
    </row>
    <row r="82" spans="1:16" ht="66" customHeight="1">
      <c r="A82" s="208"/>
      <c r="B82" s="290" t="s">
        <v>156</v>
      </c>
      <c r="C82" s="291"/>
      <c r="D82" s="210"/>
      <c r="E82" s="245"/>
      <c r="F82" s="210"/>
      <c r="G82" s="211"/>
      <c r="H82" s="292"/>
      <c r="I82" s="213"/>
      <c r="J82" s="211"/>
      <c r="K82" s="211"/>
      <c r="L82" s="211"/>
      <c r="M82" s="278"/>
      <c r="N82" s="214"/>
      <c r="O82" s="211"/>
      <c r="P82" s="207"/>
    </row>
    <row r="83" spans="1:16" ht="28.5" customHeight="1">
      <c r="A83" s="208"/>
      <c r="B83" s="203"/>
      <c r="C83" s="293" t="s">
        <v>157</v>
      </c>
      <c r="D83" s="210"/>
      <c r="E83" s="245"/>
      <c r="F83" s="210"/>
      <c r="G83" s="211"/>
      <c r="H83" s="292"/>
      <c r="I83" s="213"/>
      <c r="J83" s="211"/>
      <c r="K83" s="211"/>
      <c r="L83" s="211"/>
      <c r="M83" s="278"/>
      <c r="N83" s="214"/>
      <c r="O83" s="211"/>
      <c r="P83" s="207"/>
    </row>
    <row r="84" spans="1:16" ht="28.5" customHeight="1">
      <c r="A84" s="208"/>
      <c r="B84" s="203"/>
      <c r="C84" s="293" t="s">
        <v>158</v>
      </c>
      <c r="D84" s="210"/>
      <c r="E84" s="245"/>
      <c r="F84" s="210"/>
      <c r="G84" s="211"/>
      <c r="H84" s="292"/>
      <c r="I84" s="213"/>
      <c r="J84" s="211"/>
      <c r="K84" s="211"/>
      <c r="L84" s="211"/>
      <c r="M84" s="278"/>
      <c r="N84" s="214"/>
      <c r="O84" s="211"/>
      <c r="P84" s="207"/>
    </row>
    <row r="85" spans="1:16" ht="25.5">
      <c r="A85" s="208"/>
      <c r="B85" s="203"/>
      <c r="C85" s="291"/>
      <c r="D85" s="201" t="s">
        <v>159</v>
      </c>
      <c r="E85" s="245"/>
      <c r="F85" s="201" t="s">
        <v>160</v>
      </c>
      <c r="G85" s="221" t="s">
        <v>319</v>
      </c>
      <c r="H85" s="292"/>
      <c r="I85" s="213"/>
      <c r="J85" s="211"/>
      <c r="K85" s="211"/>
      <c r="L85" s="211"/>
      <c r="M85" s="285">
        <f>M86</f>
        <v>2269430000</v>
      </c>
      <c r="N85" s="285">
        <f>N86</f>
        <v>2496373000</v>
      </c>
      <c r="O85" s="211"/>
      <c r="P85" s="207"/>
    </row>
    <row r="86" spans="1:16" ht="93" customHeight="1">
      <c r="A86" s="239"/>
      <c r="B86" s="241"/>
      <c r="C86" s="308"/>
      <c r="D86" s="341" t="s">
        <v>297</v>
      </c>
      <c r="E86" s="245" t="s">
        <v>34</v>
      </c>
      <c r="F86" s="341"/>
      <c r="G86" s="336">
        <v>1</v>
      </c>
      <c r="H86" s="309"/>
      <c r="I86" s="342" t="s">
        <v>166</v>
      </c>
      <c r="J86" s="245" t="s">
        <v>167</v>
      </c>
      <c r="K86" s="245" t="s">
        <v>167</v>
      </c>
      <c r="L86" s="245" t="s">
        <v>168</v>
      </c>
      <c r="M86" s="310">
        <v>2269430000</v>
      </c>
      <c r="N86" s="247">
        <f t="shared" ref="N86" si="8">(M86*10%)+M86</f>
        <v>2496373000</v>
      </c>
      <c r="O86" s="245" t="s">
        <v>83</v>
      </c>
      <c r="P86" s="248" t="s">
        <v>84</v>
      </c>
    </row>
    <row r="87" spans="1:16" s="120" customFormat="1" ht="18" customHeight="1">
      <c r="A87" s="366" t="s">
        <v>307</v>
      </c>
      <c r="B87" s="366"/>
      <c r="C87" s="366"/>
      <c r="D87" s="366"/>
      <c r="E87" s="366"/>
      <c r="F87" s="366"/>
      <c r="G87" s="366"/>
      <c r="H87" s="366"/>
      <c r="I87" s="366"/>
      <c r="J87" s="366"/>
      <c r="K87" s="366"/>
      <c r="L87" s="366"/>
      <c r="M87" s="311">
        <f>M85</f>
        <v>2269430000</v>
      </c>
      <c r="N87" s="311">
        <f>N85</f>
        <v>2496373000</v>
      </c>
      <c r="O87" s="312"/>
      <c r="P87" s="313"/>
    </row>
    <row r="88" spans="1:16" ht="15.95" customHeight="1">
      <c r="A88" s="325" t="s">
        <v>292</v>
      </c>
      <c r="B88" s="326" t="s">
        <v>293</v>
      </c>
      <c r="C88" s="326"/>
      <c r="D88" s="326"/>
      <c r="E88" s="326"/>
      <c r="F88" s="326"/>
      <c r="G88" s="326"/>
      <c r="H88" s="326"/>
      <c r="I88" s="326"/>
      <c r="J88" s="326"/>
      <c r="K88" s="326"/>
      <c r="L88" s="326"/>
      <c r="M88" s="326"/>
      <c r="N88" s="326"/>
      <c r="O88" s="326"/>
      <c r="P88" s="327"/>
    </row>
    <row r="89" spans="1:16" ht="15.95" customHeight="1">
      <c r="A89" s="182">
        <v>1</v>
      </c>
      <c r="B89" s="183" t="s">
        <v>23</v>
      </c>
      <c r="C89" s="184"/>
      <c r="D89" s="184"/>
      <c r="E89" s="185"/>
      <c r="F89" s="184"/>
      <c r="G89" s="186"/>
      <c r="H89" s="187"/>
      <c r="I89" s="188"/>
      <c r="J89" s="186"/>
      <c r="K89" s="186"/>
      <c r="L89" s="186"/>
      <c r="M89" s="189"/>
      <c r="N89" s="189"/>
      <c r="O89" s="190"/>
      <c r="P89" s="191"/>
    </row>
    <row r="90" spans="1:16" ht="53.25" customHeight="1">
      <c r="A90" s="182">
        <v>12</v>
      </c>
      <c r="B90" s="184" t="s">
        <v>24</v>
      </c>
      <c r="C90" s="192"/>
      <c r="D90" s="192"/>
      <c r="E90" s="193"/>
      <c r="F90" s="192"/>
      <c r="G90" s="194"/>
      <c r="H90" s="195"/>
      <c r="I90" s="196"/>
      <c r="J90" s="194"/>
      <c r="K90" s="194"/>
      <c r="L90" s="194"/>
      <c r="M90" s="197"/>
      <c r="N90" s="198"/>
      <c r="O90" s="199"/>
      <c r="P90" s="194"/>
    </row>
    <row r="91" spans="1:16" s="31" customFormat="1" ht="41.25" customHeight="1">
      <c r="A91" s="184"/>
      <c r="B91" s="184" t="s">
        <v>25</v>
      </c>
      <c r="C91" s="200"/>
      <c r="D91" s="192"/>
      <c r="E91" s="193"/>
      <c r="F91" s="192"/>
      <c r="G91" s="200"/>
      <c r="H91" s="195"/>
      <c r="I91" s="196"/>
      <c r="J91" s="194"/>
      <c r="K91" s="194"/>
      <c r="L91" s="194"/>
      <c r="M91" s="197"/>
      <c r="N91" s="198"/>
      <c r="O91" s="199"/>
      <c r="P91" s="194"/>
    </row>
    <row r="92" spans="1:16" s="31" customFormat="1" ht="67.5" customHeight="1">
      <c r="A92" s="184"/>
      <c r="B92" s="192"/>
      <c r="C92" s="201" t="s">
        <v>26</v>
      </c>
      <c r="D92" s="192"/>
      <c r="E92" s="193"/>
      <c r="F92" s="192"/>
      <c r="G92" s="194"/>
      <c r="H92" s="195"/>
      <c r="I92" s="196"/>
      <c r="J92" s="194"/>
      <c r="K92" s="194"/>
      <c r="L92" s="194"/>
      <c r="M92" s="197"/>
      <c r="N92" s="198"/>
      <c r="O92" s="199"/>
      <c r="P92" s="194"/>
    </row>
    <row r="93" spans="1:16" s="31" customFormat="1" ht="94.5" customHeight="1">
      <c r="A93" s="184"/>
      <c r="B93" s="192"/>
      <c r="C93" s="184" t="s">
        <v>27</v>
      </c>
      <c r="D93" s="192"/>
      <c r="E93" s="193"/>
      <c r="F93" s="192"/>
      <c r="G93" s="194"/>
      <c r="H93" s="195"/>
      <c r="I93" s="196"/>
      <c r="J93" s="194"/>
      <c r="K93" s="202"/>
      <c r="L93" s="202"/>
      <c r="M93" s="197"/>
      <c r="N93" s="198"/>
      <c r="O93" s="199"/>
      <c r="P93" s="194"/>
    </row>
    <row r="94" spans="1:16" ht="80.25" customHeight="1">
      <c r="A94" s="220" t="s">
        <v>42</v>
      </c>
      <c r="B94" s="192"/>
      <c r="C94" s="184" t="s">
        <v>75</v>
      </c>
      <c r="D94" s="201" t="s">
        <v>76</v>
      </c>
      <c r="E94" s="221"/>
      <c r="F94" s="222" t="s">
        <v>75</v>
      </c>
      <c r="G94" s="223">
        <v>1</v>
      </c>
      <c r="H94" s="218"/>
      <c r="I94" s="224"/>
      <c r="J94" s="207"/>
      <c r="K94" s="207"/>
      <c r="L94" s="207"/>
      <c r="M94" s="205">
        <f>SUM(M95:M111)</f>
        <v>2950000000</v>
      </c>
      <c r="N94" s="205">
        <f>SUM(N95:N111)</f>
        <v>3245000000</v>
      </c>
      <c r="O94" s="225"/>
      <c r="P94" s="207"/>
    </row>
    <row r="95" spans="1:16" ht="40.5" customHeight="1">
      <c r="A95" s="208"/>
      <c r="B95" s="192"/>
      <c r="C95" s="192"/>
      <c r="D95" s="210" t="s">
        <v>85</v>
      </c>
      <c r="E95" s="211" t="s">
        <v>34</v>
      </c>
      <c r="F95" s="226"/>
      <c r="G95" s="227"/>
      <c r="H95" s="218"/>
      <c r="I95" s="224" t="s">
        <v>86</v>
      </c>
      <c r="J95" s="207" t="s">
        <v>87</v>
      </c>
      <c r="K95" s="207" t="s">
        <v>82</v>
      </c>
      <c r="L95" s="207">
        <v>0</v>
      </c>
      <c r="M95" s="215">
        <v>200000000</v>
      </c>
      <c r="N95" s="214">
        <f>(M95*10%)+M95</f>
        <v>220000000</v>
      </c>
      <c r="O95" s="206" t="s">
        <v>40</v>
      </c>
      <c r="P95" s="207" t="s">
        <v>41</v>
      </c>
    </row>
    <row r="96" spans="1:16" ht="41.25" customHeight="1">
      <c r="A96" s="208" t="s">
        <v>88</v>
      </c>
      <c r="B96" s="192"/>
      <c r="C96" s="192"/>
      <c r="D96" s="210" t="s">
        <v>89</v>
      </c>
      <c r="E96" s="211" t="s">
        <v>34</v>
      </c>
      <c r="F96" s="226"/>
      <c r="G96" s="227"/>
      <c r="H96" s="218"/>
      <c r="I96" s="328" t="s">
        <v>90</v>
      </c>
      <c r="J96" s="248"/>
      <c r="K96" s="248"/>
      <c r="L96" s="248"/>
      <c r="M96" s="215">
        <v>250000000</v>
      </c>
      <c r="N96" s="214">
        <f>(M96*10%)+M96</f>
        <v>275000000</v>
      </c>
      <c r="O96" s="206" t="s">
        <v>40</v>
      </c>
      <c r="P96" s="207" t="s">
        <v>41</v>
      </c>
    </row>
    <row r="97" spans="1:16" ht="15.95" customHeight="1">
      <c r="A97" s="208"/>
      <c r="B97" s="192"/>
      <c r="C97" s="192"/>
      <c r="D97" s="210"/>
      <c r="E97" s="211"/>
      <c r="F97" s="226"/>
      <c r="G97" s="227"/>
      <c r="H97" s="218"/>
      <c r="I97" s="217" t="s">
        <v>91</v>
      </c>
      <c r="J97" s="203" t="s">
        <v>92</v>
      </c>
      <c r="K97" s="203" t="s">
        <v>93</v>
      </c>
      <c r="L97" s="203">
        <v>0</v>
      </c>
      <c r="M97" s="215"/>
      <c r="N97" s="329"/>
      <c r="O97" s="225"/>
      <c r="P97" s="207"/>
    </row>
    <row r="98" spans="1:16" ht="15.95" customHeight="1">
      <c r="A98" s="208"/>
      <c r="B98" s="192"/>
      <c r="C98" s="192"/>
      <c r="D98" s="210"/>
      <c r="E98" s="211"/>
      <c r="F98" s="226"/>
      <c r="G98" s="227"/>
      <c r="H98" s="218"/>
      <c r="I98" s="217" t="s">
        <v>94</v>
      </c>
      <c r="J98" s="203" t="s">
        <v>93</v>
      </c>
      <c r="K98" s="203" t="s">
        <v>95</v>
      </c>
      <c r="L98" s="203">
        <v>0</v>
      </c>
      <c r="M98" s="215"/>
      <c r="N98" s="329"/>
      <c r="O98" s="225"/>
      <c r="P98" s="207"/>
    </row>
    <row r="99" spans="1:16" ht="15.95" customHeight="1">
      <c r="A99" s="208"/>
      <c r="B99" s="192"/>
      <c r="C99" s="192"/>
      <c r="D99" s="210"/>
      <c r="E99" s="211"/>
      <c r="F99" s="226"/>
      <c r="G99" s="227"/>
      <c r="H99" s="218"/>
      <c r="I99" s="217" t="s">
        <v>96</v>
      </c>
      <c r="J99" s="203" t="s">
        <v>54</v>
      </c>
      <c r="K99" s="203" t="s">
        <v>97</v>
      </c>
      <c r="L99" s="203" t="s">
        <v>61</v>
      </c>
      <c r="M99" s="215"/>
      <c r="N99" s="329"/>
      <c r="O99" s="225"/>
      <c r="P99" s="207"/>
    </row>
    <row r="100" spans="1:16" ht="15.95" customHeight="1">
      <c r="A100" s="208"/>
      <c r="B100" s="192"/>
      <c r="C100" s="192"/>
      <c r="D100" s="210"/>
      <c r="E100" s="211"/>
      <c r="F100" s="226"/>
      <c r="G100" s="227"/>
      <c r="H100" s="218"/>
      <c r="I100" s="217" t="s">
        <v>58</v>
      </c>
      <c r="J100" s="203" t="s">
        <v>99</v>
      </c>
      <c r="K100" s="203" t="s">
        <v>100</v>
      </c>
      <c r="L100" s="203">
        <v>0</v>
      </c>
      <c r="M100" s="215"/>
      <c r="N100" s="329"/>
      <c r="O100" s="225"/>
      <c r="P100" s="207"/>
    </row>
    <row r="101" spans="1:16" ht="15.95" customHeight="1">
      <c r="A101" s="208"/>
      <c r="B101" s="192"/>
      <c r="C101" s="192"/>
      <c r="D101" s="210"/>
      <c r="E101" s="211"/>
      <c r="F101" s="226"/>
      <c r="G101" s="227"/>
      <c r="H101" s="218"/>
      <c r="I101" s="217" t="s">
        <v>51</v>
      </c>
      <c r="J101" s="203" t="s">
        <v>101</v>
      </c>
      <c r="K101" s="203" t="s">
        <v>100</v>
      </c>
      <c r="L101" s="203" t="s">
        <v>98</v>
      </c>
      <c r="M101" s="215"/>
      <c r="N101" s="329"/>
      <c r="O101" s="225"/>
      <c r="P101" s="207"/>
    </row>
    <row r="102" spans="1:16" ht="15.95" customHeight="1">
      <c r="A102" s="208"/>
      <c r="B102" s="192"/>
      <c r="C102" s="192"/>
      <c r="D102" s="210"/>
      <c r="E102" s="211"/>
      <c r="F102" s="226"/>
      <c r="G102" s="227"/>
      <c r="H102" s="218"/>
      <c r="I102" s="217" t="s">
        <v>102</v>
      </c>
      <c r="J102" s="203" t="s">
        <v>93</v>
      </c>
      <c r="K102" s="203" t="s">
        <v>57</v>
      </c>
      <c r="L102" s="203">
        <v>0</v>
      </c>
      <c r="M102" s="215"/>
      <c r="N102" s="329"/>
      <c r="O102" s="225"/>
      <c r="P102" s="207"/>
    </row>
    <row r="103" spans="1:16" ht="15.95" customHeight="1">
      <c r="A103" s="208"/>
      <c r="B103" s="192"/>
      <c r="C103" s="192"/>
      <c r="D103" s="210"/>
      <c r="E103" s="211"/>
      <c r="F103" s="226"/>
      <c r="G103" s="227"/>
      <c r="H103" s="218"/>
      <c r="I103" s="217" t="s">
        <v>55</v>
      </c>
      <c r="J103" s="203" t="s">
        <v>61</v>
      </c>
      <c r="K103" s="203" t="s">
        <v>54</v>
      </c>
      <c r="L103" s="203">
        <v>0</v>
      </c>
      <c r="M103" s="215"/>
      <c r="N103" s="329"/>
      <c r="O103" s="225"/>
      <c r="P103" s="207"/>
    </row>
    <row r="104" spans="1:16" ht="15.95" customHeight="1">
      <c r="A104" s="208"/>
      <c r="B104" s="192"/>
      <c r="C104" s="192"/>
      <c r="D104" s="210"/>
      <c r="E104" s="211"/>
      <c r="F104" s="226"/>
      <c r="G104" s="227"/>
      <c r="H104" s="218"/>
      <c r="I104" s="217" t="s">
        <v>103</v>
      </c>
      <c r="J104" s="203" t="s">
        <v>54</v>
      </c>
      <c r="K104" s="203" t="s">
        <v>104</v>
      </c>
      <c r="L104" s="203">
        <v>0</v>
      </c>
      <c r="M104" s="215"/>
      <c r="N104" s="329"/>
      <c r="O104" s="225"/>
      <c r="P104" s="207"/>
    </row>
    <row r="105" spans="1:16" ht="15.95" customHeight="1">
      <c r="A105" s="208"/>
      <c r="B105" s="192"/>
      <c r="C105" s="192"/>
      <c r="D105" s="210"/>
      <c r="E105" s="211"/>
      <c r="F105" s="226"/>
      <c r="G105" s="227"/>
      <c r="H105" s="218"/>
      <c r="I105" s="217" t="s">
        <v>105</v>
      </c>
      <c r="J105" s="203" t="s">
        <v>106</v>
      </c>
      <c r="K105" s="203" t="s">
        <v>106</v>
      </c>
      <c r="L105" s="203" t="s">
        <v>107</v>
      </c>
      <c r="M105" s="215"/>
      <c r="N105" s="329"/>
      <c r="O105" s="225"/>
      <c r="P105" s="207"/>
    </row>
    <row r="106" spans="1:16" ht="15.95" customHeight="1">
      <c r="A106" s="208"/>
      <c r="B106" s="192"/>
      <c r="C106" s="192"/>
      <c r="D106" s="210"/>
      <c r="E106" s="211"/>
      <c r="F106" s="226"/>
      <c r="G106" s="227"/>
      <c r="H106" s="218"/>
      <c r="I106" s="217" t="s">
        <v>108</v>
      </c>
      <c r="J106" s="203" t="s">
        <v>106</v>
      </c>
      <c r="K106" s="203" t="s">
        <v>106</v>
      </c>
      <c r="L106" s="203" t="s">
        <v>109</v>
      </c>
      <c r="M106" s="215"/>
      <c r="N106" s="329"/>
      <c r="O106" s="225"/>
      <c r="P106" s="207"/>
    </row>
    <row r="107" spans="1:16" ht="15.95" customHeight="1">
      <c r="A107" s="208"/>
      <c r="B107" s="192"/>
      <c r="C107" s="192"/>
      <c r="D107" s="210"/>
      <c r="E107" s="211"/>
      <c r="F107" s="226"/>
      <c r="G107" s="227"/>
      <c r="H107" s="218"/>
      <c r="I107" s="217" t="s">
        <v>110</v>
      </c>
      <c r="J107" s="203" t="s">
        <v>106</v>
      </c>
      <c r="K107" s="203" t="s">
        <v>106</v>
      </c>
      <c r="L107" s="203" t="s">
        <v>111</v>
      </c>
      <c r="M107" s="215"/>
      <c r="N107" s="329"/>
      <c r="O107" s="225"/>
      <c r="P107" s="207"/>
    </row>
    <row r="108" spans="1:16" ht="15.95" customHeight="1">
      <c r="A108" s="208"/>
      <c r="B108" s="192"/>
      <c r="C108" s="192"/>
      <c r="D108" s="210"/>
      <c r="E108" s="211"/>
      <c r="F108" s="226"/>
      <c r="G108" s="227"/>
      <c r="H108" s="218"/>
      <c r="I108" s="217" t="s">
        <v>112</v>
      </c>
      <c r="J108" s="203" t="s">
        <v>113</v>
      </c>
      <c r="K108" s="203" t="s">
        <v>114</v>
      </c>
      <c r="L108" s="203" t="s">
        <v>101</v>
      </c>
      <c r="M108" s="215"/>
      <c r="N108" s="329"/>
      <c r="O108" s="225"/>
      <c r="P108" s="207"/>
    </row>
    <row r="109" spans="1:16" ht="15.95" customHeight="1">
      <c r="A109" s="208"/>
      <c r="B109" s="192"/>
      <c r="C109" s="192"/>
      <c r="D109" s="210"/>
      <c r="E109" s="211"/>
      <c r="F109" s="226"/>
      <c r="G109" s="227"/>
      <c r="H109" s="218"/>
      <c r="I109" s="217" t="s">
        <v>115</v>
      </c>
      <c r="J109" s="203" t="s">
        <v>87</v>
      </c>
      <c r="K109" s="203" t="s">
        <v>82</v>
      </c>
      <c r="L109" s="203" t="s">
        <v>87</v>
      </c>
      <c r="M109" s="215"/>
      <c r="N109" s="329"/>
      <c r="O109" s="225"/>
      <c r="P109" s="207"/>
    </row>
    <row r="110" spans="1:16" ht="15.95" customHeight="1">
      <c r="A110" s="208"/>
      <c r="B110" s="192"/>
      <c r="C110" s="192"/>
      <c r="D110" s="210"/>
      <c r="E110" s="211"/>
      <c r="F110" s="226"/>
      <c r="G110" s="227"/>
      <c r="H110" s="218"/>
      <c r="I110" s="217" t="s">
        <v>116</v>
      </c>
      <c r="J110" s="203" t="s">
        <v>87</v>
      </c>
      <c r="K110" s="203" t="s">
        <v>87</v>
      </c>
      <c r="L110" s="203" t="s">
        <v>87</v>
      </c>
      <c r="M110" s="215"/>
      <c r="N110" s="329"/>
      <c r="O110" s="225"/>
      <c r="P110" s="207"/>
    </row>
    <row r="111" spans="1:16" ht="25.5">
      <c r="A111" s="208"/>
      <c r="B111" s="192"/>
      <c r="C111" s="192"/>
      <c r="D111" s="210" t="s">
        <v>265</v>
      </c>
      <c r="E111" s="211" t="s">
        <v>34</v>
      </c>
      <c r="F111" s="226"/>
      <c r="G111" s="227"/>
      <c r="H111" s="218"/>
      <c r="I111" s="224" t="s">
        <v>266</v>
      </c>
      <c r="J111" s="207" t="s">
        <v>87</v>
      </c>
      <c r="K111" s="207" t="s">
        <v>87</v>
      </c>
      <c r="L111" s="330" t="s">
        <v>50</v>
      </c>
      <c r="M111" s="215">
        <v>2500000000</v>
      </c>
      <c r="N111" s="214">
        <f>(M111*10%)+M111</f>
        <v>2750000000</v>
      </c>
      <c r="O111" s="206" t="s">
        <v>40</v>
      </c>
      <c r="P111" s="207" t="s">
        <v>267</v>
      </c>
    </row>
    <row r="112" spans="1:16" ht="69" customHeight="1">
      <c r="A112" s="208"/>
      <c r="B112" s="290" t="s">
        <v>156</v>
      </c>
      <c r="C112" s="291"/>
      <c r="D112" s="210"/>
      <c r="E112" s="245"/>
      <c r="F112" s="210"/>
      <c r="G112" s="211"/>
      <c r="H112" s="292"/>
      <c r="I112" s="213"/>
      <c r="J112" s="211"/>
      <c r="K112" s="211"/>
      <c r="L112" s="211"/>
      <c r="M112" s="278"/>
      <c r="N112" s="214"/>
      <c r="O112" s="211"/>
      <c r="P112" s="207"/>
    </row>
    <row r="113" spans="1:16" ht="27.75" customHeight="1">
      <c r="A113" s="208"/>
      <c r="B113" s="203"/>
      <c r="C113" s="293" t="s">
        <v>157</v>
      </c>
      <c r="D113" s="210"/>
      <c r="E113" s="245"/>
      <c r="F113" s="210"/>
      <c r="G113" s="211"/>
      <c r="H113" s="292"/>
      <c r="I113" s="213"/>
      <c r="J113" s="211"/>
      <c r="K113" s="211"/>
      <c r="L113" s="211"/>
      <c r="M113" s="278"/>
      <c r="N113" s="214"/>
      <c r="O113" s="211"/>
      <c r="P113" s="207"/>
    </row>
    <row r="114" spans="1:16" ht="28.5" customHeight="1">
      <c r="A114" s="208"/>
      <c r="B114" s="203"/>
      <c r="C114" s="293" t="s">
        <v>158</v>
      </c>
      <c r="D114" s="210"/>
      <c r="E114" s="245"/>
      <c r="F114" s="210"/>
      <c r="G114" s="211"/>
      <c r="H114" s="292"/>
      <c r="I114" s="213"/>
      <c r="J114" s="211"/>
      <c r="K114" s="211"/>
      <c r="L114" s="211"/>
      <c r="M114" s="278"/>
      <c r="N114" s="214"/>
      <c r="O114" s="211"/>
      <c r="P114" s="207"/>
    </row>
    <row r="115" spans="1:16" ht="25.5">
      <c r="A115" s="208"/>
      <c r="B115" s="203"/>
      <c r="C115" s="291"/>
      <c r="D115" s="201" t="s">
        <v>159</v>
      </c>
      <c r="E115" s="245"/>
      <c r="F115" s="201" t="s">
        <v>160</v>
      </c>
      <c r="G115" s="221" t="s">
        <v>318</v>
      </c>
      <c r="H115" s="292"/>
      <c r="I115" s="213"/>
      <c r="J115" s="211"/>
      <c r="K115" s="211"/>
      <c r="L115" s="211"/>
      <c r="M115" s="285">
        <f>SUM(M116:M121)</f>
        <v>365154000</v>
      </c>
      <c r="N115" s="285">
        <f>SUM(N116:N121)</f>
        <v>401669400</v>
      </c>
      <c r="O115" s="211"/>
      <c r="P115" s="207"/>
    </row>
    <row r="116" spans="1:16" ht="52.5" customHeight="1">
      <c r="A116" s="208"/>
      <c r="B116" s="203"/>
      <c r="C116" s="291"/>
      <c r="D116" s="210" t="s">
        <v>171</v>
      </c>
      <c r="E116" s="245" t="s">
        <v>34</v>
      </c>
      <c r="F116" s="210"/>
      <c r="G116" s="294"/>
      <c r="H116" s="292"/>
      <c r="I116" s="213" t="s">
        <v>172</v>
      </c>
      <c r="J116" s="331" t="s">
        <v>173</v>
      </c>
      <c r="K116" s="331" t="s">
        <v>173</v>
      </c>
      <c r="L116" s="332" t="s">
        <v>174</v>
      </c>
      <c r="M116" s="278">
        <v>75000000</v>
      </c>
      <c r="N116" s="214">
        <f t="shared" ref="N116:N121" si="9">(M116*10%)+M116</f>
        <v>82500000</v>
      </c>
      <c r="O116" s="211" t="s">
        <v>40</v>
      </c>
      <c r="P116" s="207" t="s">
        <v>41</v>
      </c>
    </row>
    <row r="117" spans="1:16" ht="68.25" customHeight="1">
      <c r="A117" s="208"/>
      <c r="B117" s="203"/>
      <c r="C117" s="291"/>
      <c r="D117" s="210" t="s">
        <v>175</v>
      </c>
      <c r="E117" s="211" t="s">
        <v>34</v>
      </c>
      <c r="F117" s="210"/>
      <c r="G117" s="294"/>
      <c r="H117" s="292"/>
      <c r="I117" s="213" t="s">
        <v>176</v>
      </c>
      <c r="J117" s="203" t="s">
        <v>177</v>
      </c>
      <c r="K117" s="203" t="s">
        <v>177</v>
      </c>
      <c r="L117" s="296" t="s">
        <v>178</v>
      </c>
      <c r="M117" s="278">
        <v>34000000</v>
      </c>
      <c r="N117" s="214">
        <f t="shared" si="9"/>
        <v>37400000</v>
      </c>
      <c r="O117" s="211" t="s">
        <v>40</v>
      </c>
      <c r="P117" s="207" t="s">
        <v>41</v>
      </c>
    </row>
    <row r="118" spans="1:16" ht="94.5" customHeight="1">
      <c r="A118" s="208"/>
      <c r="B118" s="203"/>
      <c r="C118" s="291"/>
      <c r="D118" s="210" t="s">
        <v>179</v>
      </c>
      <c r="E118" s="245" t="s">
        <v>34</v>
      </c>
      <c r="F118" s="210"/>
      <c r="G118" s="294"/>
      <c r="H118" s="292"/>
      <c r="I118" s="213" t="s">
        <v>180</v>
      </c>
      <c r="J118" s="306" t="s">
        <v>181</v>
      </c>
      <c r="K118" s="306" t="s">
        <v>181</v>
      </c>
      <c r="L118" s="307">
        <v>0.6</v>
      </c>
      <c r="M118" s="278">
        <v>53000000</v>
      </c>
      <c r="N118" s="214">
        <f t="shared" si="9"/>
        <v>58300000</v>
      </c>
      <c r="O118" s="211" t="s">
        <v>40</v>
      </c>
      <c r="P118" s="207" t="s">
        <v>41</v>
      </c>
    </row>
    <row r="119" spans="1:16" ht="54" customHeight="1">
      <c r="A119" s="208"/>
      <c r="B119" s="203"/>
      <c r="C119" s="291"/>
      <c r="D119" s="210" t="s">
        <v>182</v>
      </c>
      <c r="E119" s="245" t="s">
        <v>34</v>
      </c>
      <c r="F119" s="210"/>
      <c r="G119" s="294"/>
      <c r="H119" s="292"/>
      <c r="I119" s="213" t="s">
        <v>180</v>
      </c>
      <c r="J119" s="203" t="s">
        <v>183</v>
      </c>
      <c r="K119" s="203" t="s">
        <v>184</v>
      </c>
      <c r="L119" s="296" t="s">
        <v>185</v>
      </c>
      <c r="M119" s="278">
        <v>60654000</v>
      </c>
      <c r="N119" s="214">
        <f t="shared" si="9"/>
        <v>66719400</v>
      </c>
      <c r="O119" s="211" t="s">
        <v>40</v>
      </c>
      <c r="P119" s="207" t="s">
        <v>41</v>
      </c>
    </row>
    <row r="120" spans="1:16" ht="79.5" customHeight="1">
      <c r="A120" s="208"/>
      <c r="B120" s="203"/>
      <c r="C120" s="291"/>
      <c r="D120" s="210" t="s">
        <v>186</v>
      </c>
      <c r="E120" s="245" t="s">
        <v>34</v>
      </c>
      <c r="F120" s="210"/>
      <c r="G120" s="294"/>
      <c r="H120" s="292"/>
      <c r="I120" s="213" t="s">
        <v>187</v>
      </c>
      <c r="J120" s="331" t="s">
        <v>173</v>
      </c>
      <c r="K120" s="331" t="s">
        <v>173</v>
      </c>
      <c r="L120" s="332" t="s">
        <v>174</v>
      </c>
      <c r="M120" s="278">
        <v>67500000</v>
      </c>
      <c r="N120" s="214">
        <f t="shared" si="9"/>
        <v>74250000</v>
      </c>
      <c r="O120" s="211" t="s">
        <v>40</v>
      </c>
      <c r="P120" s="207" t="s">
        <v>41</v>
      </c>
    </row>
    <row r="121" spans="1:16" ht="40.5" customHeight="1">
      <c r="A121" s="208"/>
      <c r="B121" s="203"/>
      <c r="C121" s="291"/>
      <c r="D121" s="210" t="s">
        <v>296</v>
      </c>
      <c r="E121" s="245" t="s">
        <v>188</v>
      </c>
      <c r="F121" s="210"/>
      <c r="G121" s="294"/>
      <c r="H121" s="292"/>
      <c r="I121" s="213" t="s">
        <v>189</v>
      </c>
      <c r="J121" s="296" t="s">
        <v>190</v>
      </c>
      <c r="K121" s="296" t="s">
        <v>190</v>
      </c>
      <c r="L121" s="203" t="s">
        <v>191</v>
      </c>
      <c r="M121" s="278">
        <v>75000000</v>
      </c>
      <c r="N121" s="214">
        <f t="shared" si="9"/>
        <v>82500000</v>
      </c>
      <c r="O121" s="211" t="s">
        <v>40</v>
      </c>
      <c r="P121" s="207" t="s">
        <v>41</v>
      </c>
    </row>
    <row r="122" spans="1:16" s="172" customFormat="1" ht="95.25" customHeight="1">
      <c r="A122" s="208"/>
      <c r="B122" s="203"/>
      <c r="C122" s="291"/>
      <c r="D122" s="201" t="s">
        <v>214</v>
      </c>
      <c r="E122" s="245"/>
      <c r="F122" s="201" t="s">
        <v>215</v>
      </c>
      <c r="G122" s="211" t="s">
        <v>138</v>
      </c>
      <c r="H122" s="292"/>
      <c r="I122" s="213"/>
      <c r="J122" s="211"/>
      <c r="K122" s="211"/>
      <c r="L122" s="211"/>
      <c r="M122" s="285">
        <f>SUM(M123:M124)</f>
        <v>185000000</v>
      </c>
      <c r="N122" s="285">
        <f>N124</f>
        <v>132000000</v>
      </c>
      <c r="O122" s="211"/>
      <c r="P122" s="207"/>
    </row>
    <row r="123" spans="1:16" s="172" customFormat="1" ht="81" customHeight="1">
      <c r="A123" s="208"/>
      <c r="B123" s="203"/>
      <c r="C123" s="291"/>
      <c r="D123" s="210" t="s">
        <v>216</v>
      </c>
      <c r="E123" s="211" t="s">
        <v>34</v>
      </c>
      <c r="F123" s="210"/>
      <c r="G123" s="211"/>
      <c r="H123" s="292"/>
      <c r="I123" s="213" t="s">
        <v>218</v>
      </c>
      <c r="J123" s="211" t="s">
        <v>217</v>
      </c>
      <c r="K123" s="211" t="s">
        <v>217</v>
      </c>
      <c r="L123" s="211">
        <v>0</v>
      </c>
      <c r="M123" s="278">
        <v>65000000</v>
      </c>
      <c r="N123" s="214">
        <f>(M123*10%)+M123</f>
        <v>71500000</v>
      </c>
      <c r="O123" s="211" t="s">
        <v>40</v>
      </c>
      <c r="P123" s="207" t="s">
        <v>41</v>
      </c>
    </row>
    <row r="124" spans="1:16" s="172" customFormat="1" ht="68.25" customHeight="1">
      <c r="A124" s="208"/>
      <c r="B124" s="203"/>
      <c r="C124" s="291"/>
      <c r="D124" s="210" t="s">
        <v>219</v>
      </c>
      <c r="E124" s="245" t="s">
        <v>34</v>
      </c>
      <c r="F124" s="210"/>
      <c r="G124" s="227"/>
      <c r="H124" s="292"/>
      <c r="I124" s="213" t="s">
        <v>218</v>
      </c>
      <c r="J124" s="211" t="s">
        <v>220</v>
      </c>
      <c r="K124" s="211" t="s">
        <v>220</v>
      </c>
      <c r="L124" s="211" t="s">
        <v>220</v>
      </c>
      <c r="M124" s="278">
        <v>120000000</v>
      </c>
      <c r="N124" s="214">
        <f>(M124*10%)+M124</f>
        <v>132000000</v>
      </c>
      <c r="O124" s="211" t="s">
        <v>40</v>
      </c>
      <c r="P124" s="207" t="s">
        <v>41</v>
      </c>
    </row>
    <row r="125" spans="1:16" s="172" customFormat="1" ht="67.5" customHeight="1">
      <c r="A125" s="208"/>
      <c r="B125" s="203"/>
      <c r="C125" s="291"/>
      <c r="D125" s="201" t="s">
        <v>245</v>
      </c>
      <c r="E125" s="245"/>
      <c r="F125" s="381" t="s">
        <v>317</v>
      </c>
      <c r="G125" s="227">
        <v>1</v>
      </c>
      <c r="H125" s="292"/>
      <c r="I125" s="213"/>
      <c r="J125" s="211"/>
      <c r="K125" s="211"/>
      <c r="L125" s="211"/>
      <c r="M125" s="285">
        <f>SUM(M126:M127)</f>
        <v>154585000</v>
      </c>
      <c r="N125" s="285">
        <f>SUM(N126:N127)</f>
        <v>170043500</v>
      </c>
      <c r="O125" s="211"/>
      <c r="P125" s="207"/>
    </row>
    <row r="126" spans="1:16" s="172" customFormat="1" ht="103.5" customHeight="1">
      <c r="A126" s="208"/>
      <c r="B126" s="203"/>
      <c r="C126" s="291"/>
      <c r="D126" s="210" t="s">
        <v>246</v>
      </c>
      <c r="E126" s="245" t="s">
        <v>227</v>
      </c>
      <c r="F126" s="210"/>
      <c r="G126" s="227"/>
      <c r="H126" s="292"/>
      <c r="I126" s="217" t="s">
        <v>247</v>
      </c>
      <c r="J126" s="203" t="s">
        <v>183</v>
      </c>
      <c r="K126" s="203" t="s">
        <v>183</v>
      </c>
      <c r="L126" s="203" t="s">
        <v>183</v>
      </c>
      <c r="M126" s="278">
        <v>79585000</v>
      </c>
      <c r="N126" s="214">
        <f>(M126*10%)+M126</f>
        <v>87543500</v>
      </c>
      <c r="O126" s="211" t="s">
        <v>40</v>
      </c>
      <c r="P126" s="207" t="s">
        <v>41</v>
      </c>
    </row>
    <row r="127" spans="1:16" s="172" customFormat="1" ht="92.25" customHeight="1">
      <c r="A127" s="208"/>
      <c r="B127" s="203"/>
      <c r="C127" s="291"/>
      <c r="D127" s="333" t="s">
        <v>263</v>
      </c>
      <c r="E127" s="303" t="s">
        <v>167</v>
      </c>
      <c r="F127" s="228"/>
      <c r="G127" s="334"/>
      <c r="H127" s="292"/>
      <c r="I127" s="305" t="s">
        <v>298</v>
      </c>
      <c r="J127" s="306">
        <v>1</v>
      </c>
      <c r="K127" s="306">
        <v>1</v>
      </c>
      <c r="L127" s="307">
        <v>0</v>
      </c>
      <c r="M127" s="278">
        <v>75000000</v>
      </c>
      <c r="N127" s="214">
        <f>(M127*10%)+M127</f>
        <v>82500000</v>
      </c>
      <c r="O127" s="211" t="s">
        <v>40</v>
      </c>
      <c r="P127" s="207" t="s">
        <v>41</v>
      </c>
    </row>
    <row r="128" spans="1:16" ht="63.75">
      <c r="A128" s="208"/>
      <c r="B128" s="290" t="s">
        <v>156</v>
      </c>
      <c r="C128" s="291"/>
      <c r="D128" s="210"/>
      <c r="E128" s="245"/>
      <c r="F128" s="210"/>
      <c r="G128" s="211"/>
      <c r="H128" s="292"/>
      <c r="I128" s="213"/>
      <c r="J128" s="211"/>
      <c r="K128" s="211"/>
      <c r="L128" s="211"/>
      <c r="M128" s="278"/>
      <c r="N128" s="214"/>
      <c r="O128" s="211"/>
      <c r="P128" s="207"/>
    </row>
    <row r="129" spans="1:16" ht="31.5" customHeight="1">
      <c r="A129" s="208"/>
      <c r="B129" s="203"/>
      <c r="C129" s="293" t="s">
        <v>157</v>
      </c>
      <c r="D129" s="210"/>
      <c r="E129" s="245"/>
      <c r="F129" s="210"/>
      <c r="G129" s="211"/>
      <c r="H129" s="292"/>
      <c r="I129" s="213"/>
      <c r="J129" s="211"/>
      <c r="K129" s="211"/>
      <c r="L129" s="211"/>
      <c r="M129" s="278"/>
      <c r="N129" s="214"/>
      <c r="O129" s="211"/>
      <c r="P129" s="207"/>
    </row>
    <row r="130" spans="1:16" ht="25.5">
      <c r="A130" s="208"/>
      <c r="B130" s="203"/>
      <c r="C130" s="293" t="s">
        <v>158</v>
      </c>
      <c r="D130" s="210"/>
      <c r="E130" s="245"/>
      <c r="F130" s="210"/>
      <c r="G130" s="211"/>
      <c r="H130" s="292"/>
      <c r="I130" s="213"/>
      <c r="J130" s="211"/>
      <c r="K130" s="211"/>
      <c r="L130" s="211"/>
      <c r="M130" s="278"/>
      <c r="N130" s="214"/>
      <c r="O130" s="211"/>
      <c r="P130" s="207"/>
    </row>
    <row r="131" spans="1:16" ht="69.75" customHeight="1">
      <c r="A131" s="208"/>
      <c r="B131" s="203"/>
      <c r="C131" s="291"/>
      <c r="D131" s="201" t="s">
        <v>196</v>
      </c>
      <c r="E131" s="211"/>
      <c r="F131" s="201" t="s">
        <v>197</v>
      </c>
      <c r="G131" s="211"/>
      <c r="H131" s="292"/>
      <c r="I131" s="213"/>
      <c r="J131" s="211"/>
      <c r="K131" s="211"/>
      <c r="L131" s="211"/>
      <c r="M131" s="285">
        <f>SUM(M132:M138)</f>
        <v>450346000</v>
      </c>
      <c r="N131" s="205">
        <f>SUM(N138)</f>
        <v>41250000</v>
      </c>
      <c r="O131" s="211"/>
      <c r="P131" s="207"/>
    </row>
    <row r="132" spans="1:16" s="172" customFormat="1" ht="38.25" customHeight="1">
      <c r="A132" s="208"/>
      <c r="B132" s="203"/>
      <c r="C132" s="291"/>
      <c r="D132" s="210" t="s">
        <v>288</v>
      </c>
      <c r="E132" s="245" t="s">
        <v>167</v>
      </c>
      <c r="F132" s="210"/>
      <c r="G132" s="269"/>
      <c r="H132" s="292"/>
      <c r="I132" s="213" t="s">
        <v>199</v>
      </c>
      <c r="J132" s="269" t="s">
        <v>198</v>
      </c>
      <c r="K132" s="269" t="s">
        <v>200</v>
      </c>
      <c r="L132" s="335" t="s">
        <v>201</v>
      </c>
      <c r="M132" s="278">
        <v>52233500</v>
      </c>
      <c r="N132" s="214">
        <f t="shared" ref="N132:N137" si="10">(M132*10%)+M132</f>
        <v>57456850</v>
      </c>
      <c r="O132" s="211" t="s">
        <v>40</v>
      </c>
      <c r="P132" s="207" t="s">
        <v>41</v>
      </c>
    </row>
    <row r="133" spans="1:16" s="172" customFormat="1" ht="41.25" customHeight="1">
      <c r="A133" s="208"/>
      <c r="B133" s="203"/>
      <c r="C133" s="291"/>
      <c r="D133" s="210" t="s">
        <v>202</v>
      </c>
      <c r="E133" s="245" t="s">
        <v>167</v>
      </c>
      <c r="F133" s="210"/>
      <c r="G133" s="245"/>
      <c r="H133" s="292"/>
      <c r="I133" s="213" t="s">
        <v>203</v>
      </c>
      <c r="J133" s="245" t="s">
        <v>167</v>
      </c>
      <c r="K133" s="245" t="s">
        <v>167</v>
      </c>
      <c r="L133" s="211" t="s">
        <v>204</v>
      </c>
      <c r="M133" s="278">
        <v>85000000</v>
      </c>
      <c r="N133" s="214">
        <f t="shared" si="10"/>
        <v>93500000</v>
      </c>
      <c r="O133" s="211" t="s">
        <v>40</v>
      </c>
      <c r="P133" s="207" t="s">
        <v>41</v>
      </c>
    </row>
    <row r="134" spans="1:16" s="172" customFormat="1" ht="68.25" customHeight="1">
      <c r="A134" s="208"/>
      <c r="B134" s="203"/>
      <c r="C134" s="291"/>
      <c r="D134" s="210" t="s">
        <v>287</v>
      </c>
      <c r="E134" s="245" t="s">
        <v>167</v>
      </c>
      <c r="F134" s="210"/>
      <c r="G134" s="294"/>
      <c r="H134" s="292"/>
      <c r="I134" s="213" t="s">
        <v>205</v>
      </c>
      <c r="J134" s="203" t="s">
        <v>173</v>
      </c>
      <c r="K134" s="203" t="s">
        <v>173</v>
      </c>
      <c r="L134" s="203">
        <v>0</v>
      </c>
      <c r="M134" s="278">
        <v>65000000</v>
      </c>
      <c r="N134" s="214">
        <f t="shared" si="10"/>
        <v>71500000</v>
      </c>
      <c r="O134" s="211" t="s">
        <v>40</v>
      </c>
      <c r="P134" s="207" t="s">
        <v>41</v>
      </c>
    </row>
    <row r="135" spans="1:16" s="172" customFormat="1" ht="66" customHeight="1">
      <c r="A135" s="208"/>
      <c r="B135" s="203"/>
      <c r="C135" s="291"/>
      <c r="D135" s="210" t="s">
        <v>206</v>
      </c>
      <c r="E135" s="245" t="s">
        <v>167</v>
      </c>
      <c r="F135" s="210"/>
      <c r="G135" s="306"/>
      <c r="H135" s="292"/>
      <c r="I135" s="213" t="s">
        <v>207</v>
      </c>
      <c r="J135" s="241" t="s">
        <v>208</v>
      </c>
      <c r="K135" s="241" t="s">
        <v>209</v>
      </c>
      <c r="L135" s="203">
        <v>0</v>
      </c>
      <c r="M135" s="278">
        <v>65000000</v>
      </c>
      <c r="N135" s="214">
        <f t="shared" si="10"/>
        <v>71500000</v>
      </c>
      <c r="O135" s="211" t="s">
        <v>40</v>
      </c>
      <c r="P135" s="207" t="s">
        <v>41</v>
      </c>
    </row>
    <row r="136" spans="1:16" s="172" customFormat="1" ht="55.5" customHeight="1">
      <c r="A136" s="208"/>
      <c r="B136" s="203"/>
      <c r="C136" s="291"/>
      <c r="D136" s="210" t="s">
        <v>210</v>
      </c>
      <c r="E136" s="245" t="s">
        <v>167</v>
      </c>
      <c r="F136" s="210"/>
      <c r="G136" s="211"/>
      <c r="H136" s="292"/>
      <c r="I136" s="213" t="s">
        <v>211</v>
      </c>
      <c r="J136" s="211" t="s">
        <v>212</v>
      </c>
      <c r="K136" s="211" t="s">
        <v>200</v>
      </c>
      <c r="L136" s="203" t="s">
        <v>213</v>
      </c>
      <c r="M136" s="278">
        <v>94412500</v>
      </c>
      <c r="N136" s="214">
        <f t="shared" si="10"/>
        <v>103853750</v>
      </c>
      <c r="O136" s="211" t="s">
        <v>40</v>
      </c>
      <c r="P136" s="207" t="s">
        <v>41</v>
      </c>
    </row>
    <row r="137" spans="1:16" s="172" customFormat="1" ht="51">
      <c r="A137" s="208"/>
      <c r="B137" s="203"/>
      <c r="C137" s="291"/>
      <c r="D137" s="210" t="s">
        <v>289</v>
      </c>
      <c r="E137" s="245" t="s">
        <v>167</v>
      </c>
      <c r="F137" s="210"/>
      <c r="G137" s="211"/>
      <c r="H137" s="292"/>
      <c r="I137" s="213" t="s">
        <v>290</v>
      </c>
      <c r="J137" s="211" t="s">
        <v>291</v>
      </c>
      <c r="K137" s="211"/>
      <c r="L137" s="203"/>
      <c r="M137" s="278">
        <v>51200000</v>
      </c>
      <c r="N137" s="214">
        <f t="shared" si="10"/>
        <v>56320000</v>
      </c>
      <c r="O137" s="211" t="s">
        <v>40</v>
      </c>
      <c r="P137" s="207" t="s">
        <v>41</v>
      </c>
    </row>
    <row r="138" spans="1:16" ht="51">
      <c r="A138" s="208"/>
      <c r="B138" s="203"/>
      <c r="C138" s="291"/>
      <c r="D138" s="210" t="s">
        <v>268</v>
      </c>
      <c r="E138" s="245" t="s">
        <v>167</v>
      </c>
      <c r="F138" s="210"/>
      <c r="G138" s="245"/>
      <c r="H138" s="292"/>
      <c r="I138" s="213" t="s">
        <v>270</v>
      </c>
      <c r="J138" s="336" t="s">
        <v>269</v>
      </c>
      <c r="K138" s="336" t="s">
        <v>269</v>
      </c>
      <c r="L138" s="211">
        <v>0</v>
      </c>
      <c r="M138" s="278">
        <v>37500000</v>
      </c>
      <c r="N138" s="214">
        <f>(M138*10%)+M138</f>
        <v>41250000</v>
      </c>
      <c r="O138" s="211" t="s">
        <v>40</v>
      </c>
      <c r="P138" s="207" t="s">
        <v>267</v>
      </c>
    </row>
    <row r="139" spans="1:16" ht="51">
      <c r="A139" s="208"/>
      <c r="B139" s="290" t="s">
        <v>221</v>
      </c>
      <c r="C139" s="291"/>
      <c r="D139" s="210"/>
      <c r="E139" s="245"/>
      <c r="F139" s="210"/>
      <c r="G139" s="211"/>
      <c r="H139" s="292"/>
      <c r="I139" s="213"/>
      <c r="J139" s="211"/>
      <c r="K139" s="211"/>
      <c r="L139" s="211"/>
      <c r="M139" s="278"/>
      <c r="N139" s="214"/>
      <c r="O139" s="211"/>
      <c r="P139" s="207"/>
    </row>
    <row r="140" spans="1:16" ht="40.5" customHeight="1">
      <c r="A140" s="208"/>
      <c r="B140" s="290"/>
      <c r="C140" s="290" t="s">
        <v>222</v>
      </c>
      <c r="D140" s="210"/>
      <c r="E140" s="245"/>
      <c r="F140" s="210"/>
      <c r="G140" s="211"/>
      <c r="H140" s="292"/>
      <c r="I140" s="213"/>
      <c r="J140" s="211"/>
      <c r="K140" s="211"/>
      <c r="L140" s="211"/>
      <c r="M140" s="278"/>
      <c r="N140" s="214"/>
      <c r="O140" s="211"/>
      <c r="P140" s="207"/>
    </row>
    <row r="141" spans="1:16" ht="45" customHeight="1">
      <c r="A141" s="208"/>
      <c r="B141" s="290"/>
      <c r="C141" s="290" t="s">
        <v>223</v>
      </c>
      <c r="D141" s="210"/>
      <c r="E141" s="245"/>
      <c r="F141" s="210"/>
      <c r="G141" s="211"/>
      <c r="H141" s="292"/>
      <c r="I141" s="213"/>
      <c r="J141" s="211"/>
      <c r="K141" s="211"/>
      <c r="L141" s="211"/>
      <c r="M141" s="278"/>
      <c r="N141" s="214"/>
      <c r="O141" s="211"/>
      <c r="P141" s="207"/>
    </row>
    <row r="142" spans="1:16" ht="55.5" customHeight="1">
      <c r="A142" s="208"/>
      <c r="B142" s="203"/>
      <c r="C142" s="291"/>
      <c r="D142" s="201" t="s">
        <v>224</v>
      </c>
      <c r="E142" s="245"/>
      <c r="F142" s="201" t="s">
        <v>315</v>
      </c>
      <c r="G142" s="221" t="s">
        <v>316</v>
      </c>
      <c r="H142" s="292"/>
      <c r="I142" s="213"/>
      <c r="J142" s="211"/>
      <c r="K142" s="211"/>
      <c r="L142" s="211"/>
      <c r="M142" s="285">
        <f>SUM(M143:M144)</f>
        <v>290512500</v>
      </c>
      <c r="N142" s="285">
        <f>SUM(N143:N144)</f>
        <v>319563750</v>
      </c>
      <c r="O142" s="211"/>
      <c r="P142" s="207"/>
    </row>
    <row r="143" spans="1:16" ht="55.5" customHeight="1">
      <c r="A143" s="208"/>
      <c r="B143" s="203"/>
      <c r="C143" s="291"/>
      <c r="D143" s="210" t="s">
        <v>271</v>
      </c>
      <c r="E143" s="245" t="s">
        <v>34</v>
      </c>
      <c r="F143" s="210"/>
      <c r="G143" s="227"/>
      <c r="H143" s="292"/>
      <c r="I143" s="213" t="s">
        <v>272</v>
      </c>
      <c r="J143" s="211" t="s">
        <v>230</v>
      </c>
      <c r="K143" s="211" t="s">
        <v>230</v>
      </c>
      <c r="L143" s="337">
        <v>0</v>
      </c>
      <c r="M143" s="278">
        <v>60000000</v>
      </c>
      <c r="N143" s="214">
        <f>(M143*10%)+M143</f>
        <v>66000000</v>
      </c>
      <c r="O143" s="211" t="s">
        <v>40</v>
      </c>
      <c r="P143" s="207" t="s">
        <v>267</v>
      </c>
    </row>
    <row r="144" spans="1:16" ht="90" customHeight="1">
      <c r="A144" s="208"/>
      <c r="B144" s="203"/>
      <c r="C144" s="291"/>
      <c r="D144" s="210" t="s">
        <v>237</v>
      </c>
      <c r="E144" s="211" t="s">
        <v>227</v>
      </c>
      <c r="F144" s="210"/>
      <c r="G144" s="227"/>
      <c r="H144" s="292"/>
      <c r="I144" s="217" t="s">
        <v>238</v>
      </c>
      <c r="J144" s="294" t="s">
        <v>239</v>
      </c>
      <c r="K144" s="294" t="s">
        <v>239</v>
      </c>
      <c r="L144" s="338">
        <v>0</v>
      </c>
      <c r="M144" s="339">
        <f>110512500+120000000</f>
        <v>230512500</v>
      </c>
      <c r="N144" s="214">
        <f>(M144*10%)+M144</f>
        <v>253563750</v>
      </c>
      <c r="O144" s="211" t="s">
        <v>40</v>
      </c>
      <c r="P144" s="207" t="s">
        <v>41</v>
      </c>
    </row>
    <row r="145" spans="1:17" ht="57" customHeight="1">
      <c r="A145" s="208"/>
      <c r="B145" s="203"/>
      <c r="C145" s="291"/>
      <c r="D145" s="201" t="s">
        <v>273</v>
      </c>
      <c r="E145" s="245"/>
      <c r="F145" s="201" t="s">
        <v>314</v>
      </c>
      <c r="G145" s="211"/>
      <c r="H145" s="292"/>
      <c r="I145" s="213"/>
      <c r="J145" s="211"/>
      <c r="K145" s="211"/>
      <c r="L145" s="211"/>
      <c r="M145" s="285">
        <f>SUM(M146)</f>
        <v>65000000</v>
      </c>
      <c r="N145" s="340">
        <f>SUM(N146)</f>
        <v>71500000</v>
      </c>
      <c r="O145" s="211"/>
      <c r="P145" s="207"/>
    </row>
    <row r="146" spans="1:17" ht="48.75" customHeight="1">
      <c r="A146" s="208"/>
      <c r="B146" s="203"/>
      <c r="C146" s="291"/>
      <c r="D146" s="210" t="s">
        <v>274</v>
      </c>
      <c r="E146" s="245" t="s">
        <v>34</v>
      </c>
      <c r="F146" s="210"/>
      <c r="G146" s="227"/>
      <c r="H146" s="292"/>
      <c r="I146" s="213" t="s">
        <v>275</v>
      </c>
      <c r="J146" s="211" t="s">
        <v>276</v>
      </c>
      <c r="K146" s="211" t="s">
        <v>276</v>
      </c>
      <c r="L146" s="211">
        <v>0</v>
      </c>
      <c r="M146" s="278">
        <v>65000000</v>
      </c>
      <c r="N146" s="214">
        <f>(M146*10%)+M146</f>
        <v>71500000</v>
      </c>
      <c r="O146" s="211" t="s">
        <v>40</v>
      </c>
      <c r="P146" s="207" t="s">
        <v>267</v>
      </c>
    </row>
    <row r="147" spans="1:17" ht="18" customHeight="1">
      <c r="A147" s="363" t="s">
        <v>306</v>
      </c>
      <c r="B147" s="364"/>
      <c r="C147" s="364"/>
      <c r="D147" s="364"/>
      <c r="E147" s="364"/>
      <c r="F147" s="364"/>
      <c r="G147" s="364"/>
      <c r="H147" s="364"/>
      <c r="I147" s="364"/>
      <c r="J147" s="364"/>
      <c r="K147" s="364"/>
      <c r="L147" s="365"/>
      <c r="M147" s="343">
        <f>M145+M142+M131+M125+M122+M115+M94</f>
        <v>4460597500</v>
      </c>
      <c r="N147" s="343">
        <f>N145+N142+N131+N125+N122+N115+N94</f>
        <v>4381026650</v>
      </c>
      <c r="O147" s="344"/>
      <c r="P147" s="345"/>
    </row>
    <row r="148" spans="1:17" s="45" customFormat="1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151"/>
      <c r="N148" s="151"/>
      <c r="O148" s="31"/>
      <c r="P148" s="31"/>
      <c r="Q148" s="1"/>
    </row>
    <row r="149" spans="1:17" s="45" customFormat="1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151"/>
      <c r="N149" s="151"/>
      <c r="O149" s="31"/>
      <c r="P149" s="31"/>
      <c r="Q149" s="1"/>
    </row>
    <row r="150" spans="1:17" s="45" customFormat="1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151"/>
      <c r="N150" s="151"/>
      <c r="O150" s="31"/>
      <c r="P150" s="31"/>
      <c r="Q150" s="1"/>
    </row>
    <row r="151" spans="1:17" s="45" customFormat="1">
      <c r="A151" s="31"/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151"/>
      <c r="N151" s="151"/>
      <c r="O151" s="31"/>
      <c r="P151" s="31"/>
      <c r="Q151" s="1"/>
    </row>
    <row r="152" spans="1:17" s="45" customFormat="1">
      <c r="A152" s="31"/>
      <c r="B152" s="31"/>
      <c r="C152" s="31"/>
      <c r="D152" s="31"/>
      <c r="E152" s="31"/>
      <c r="F152" s="31"/>
      <c r="G152" s="31"/>
      <c r="H152" s="31"/>
      <c r="I152" s="31"/>
      <c r="J152" s="31"/>
      <c r="K152" s="31"/>
      <c r="L152" s="31"/>
      <c r="M152" s="151"/>
      <c r="N152" s="151"/>
      <c r="O152" s="31"/>
      <c r="P152" s="31"/>
      <c r="Q152" s="1"/>
    </row>
    <row r="153" spans="1:17" s="45" customFormat="1">
      <c r="A153" s="31"/>
      <c r="B153" s="31"/>
      <c r="C153" s="31"/>
      <c r="D153" s="31"/>
      <c r="E153" s="31"/>
      <c r="F153" s="31"/>
      <c r="G153" s="31"/>
      <c r="H153" s="31"/>
      <c r="I153" s="31"/>
      <c r="J153" s="31"/>
      <c r="K153" s="31"/>
      <c r="L153" s="31"/>
      <c r="M153" s="151"/>
      <c r="N153" s="151"/>
      <c r="O153" s="31"/>
      <c r="P153" s="31"/>
      <c r="Q153" s="1"/>
    </row>
    <row r="154" spans="1:17" s="45" customFormat="1">
      <c r="A154" s="31"/>
      <c r="B154" s="31"/>
      <c r="C154" s="31"/>
      <c r="D154" s="31"/>
      <c r="E154" s="31"/>
      <c r="F154" s="31"/>
      <c r="G154" s="31"/>
      <c r="H154" s="31"/>
      <c r="I154" s="31"/>
      <c r="J154" s="31"/>
      <c r="K154" s="31"/>
      <c r="L154" s="31"/>
      <c r="M154" s="151"/>
      <c r="N154" s="151"/>
      <c r="O154" s="31"/>
      <c r="P154" s="31"/>
      <c r="Q154" s="1"/>
    </row>
    <row r="155" spans="1:17" s="45" customFormat="1">
      <c r="A155" s="31"/>
      <c r="B155" s="31"/>
      <c r="C155" s="31"/>
      <c r="D155" s="31"/>
      <c r="E155" s="31"/>
      <c r="F155" s="31"/>
      <c r="G155" s="31"/>
      <c r="H155" s="31"/>
      <c r="I155" s="31"/>
      <c r="J155" s="31"/>
      <c r="K155" s="31"/>
      <c r="L155" s="31"/>
      <c r="M155" s="151"/>
      <c r="N155" s="151"/>
      <c r="O155" s="31"/>
      <c r="P155" s="31"/>
      <c r="Q155" s="1"/>
    </row>
    <row r="156" spans="1:17" s="45" customFormat="1">
      <c r="A156" s="31"/>
      <c r="B156" s="31"/>
      <c r="C156" s="31"/>
      <c r="D156" s="31"/>
      <c r="E156" s="31"/>
      <c r="F156" s="31"/>
      <c r="G156" s="31"/>
      <c r="H156" s="31"/>
      <c r="I156" s="31"/>
      <c r="J156" s="31"/>
      <c r="K156" s="31"/>
      <c r="L156" s="31"/>
      <c r="M156" s="151"/>
      <c r="N156" s="151"/>
      <c r="O156" s="31"/>
      <c r="P156" s="31"/>
      <c r="Q156" s="1"/>
    </row>
    <row r="157" spans="1:17" s="45" customFormat="1">
      <c r="A157" s="31"/>
      <c r="B157" s="31"/>
      <c r="C157" s="31"/>
      <c r="D157" s="31"/>
      <c r="E157" s="31"/>
      <c r="F157" s="31"/>
      <c r="G157" s="31"/>
      <c r="H157" s="31"/>
      <c r="I157" s="31"/>
      <c r="J157" s="31"/>
      <c r="K157" s="31"/>
      <c r="L157" s="31"/>
      <c r="M157" s="151"/>
      <c r="N157" s="151"/>
      <c r="O157" s="31"/>
      <c r="P157" s="31"/>
      <c r="Q157" s="1"/>
    </row>
    <row r="158" spans="1:17" s="45" customFormat="1">
      <c r="A158" s="31"/>
      <c r="B158" s="31"/>
      <c r="C158" s="31"/>
      <c r="D158" s="31"/>
      <c r="E158" s="31"/>
      <c r="F158" s="31"/>
      <c r="G158" s="31"/>
      <c r="H158" s="31"/>
      <c r="I158" s="31"/>
      <c r="J158" s="31"/>
      <c r="K158" s="31"/>
      <c r="L158" s="31"/>
      <c r="M158" s="151"/>
      <c r="N158" s="151"/>
      <c r="O158" s="31"/>
      <c r="P158" s="31"/>
      <c r="Q158" s="1"/>
    </row>
    <row r="159" spans="1:17" s="45" customFormat="1">
      <c r="A159" s="31"/>
      <c r="B159" s="31"/>
      <c r="C159" s="31"/>
      <c r="D159" s="31"/>
      <c r="E159" s="31"/>
      <c r="F159" s="31"/>
      <c r="G159" s="31"/>
      <c r="H159" s="31"/>
      <c r="I159" s="31"/>
      <c r="J159" s="31"/>
      <c r="K159" s="31"/>
      <c r="L159" s="31"/>
      <c r="M159" s="151"/>
      <c r="N159" s="151"/>
      <c r="O159" s="31"/>
      <c r="P159" s="31"/>
      <c r="Q159" s="1"/>
    </row>
    <row r="160" spans="1:17" s="45" customFormat="1">
      <c r="A160" s="31"/>
      <c r="B160" s="31"/>
      <c r="C160" s="31"/>
      <c r="D160" s="31"/>
      <c r="E160" s="31"/>
      <c r="F160" s="31"/>
      <c r="G160" s="31"/>
      <c r="H160" s="31"/>
      <c r="I160" s="31"/>
      <c r="J160" s="31"/>
      <c r="K160" s="31"/>
      <c r="L160" s="31"/>
      <c r="M160" s="151"/>
      <c r="N160" s="151"/>
      <c r="O160" s="31"/>
      <c r="P160" s="31"/>
      <c r="Q160" s="1"/>
    </row>
    <row r="161" spans="1:17" s="45" customFormat="1">
      <c r="A161" s="31"/>
      <c r="B161" s="31"/>
      <c r="C161" s="31"/>
      <c r="D161" s="31"/>
      <c r="E161" s="31"/>
      <c r="F161" s="31"/>
      <c r="G161" s="31"/>
      <c r="H161" s="31"/>
      <c r="I161" s="31"/>
      <c r="J161" s="31"/>
      <c r="K161" s="31"/>
      <c r="L161" s="31"/>
      <c r="M161" s="151"/>
      <c r="N161" s="151"/>
      <c r="O161" s="31"/>
      <c r="P161" s="31"/>
      <c r="Q161" s="1"/>
    </row>
    <row r="162" spans="1:17" s="45" customFormat="1">
      <c r="A162" s="31"/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151"/>
      <c r="N162" s="151"/>
      <c r="O162" s="31"/>
      <c r="P162" s="31"/>
      <c r="Q162" s="1"/>
    </row>
    <row r="163" spans="1:17" s="45" customFormat="1">
      <c r="A163" s="31"/>
      <c r="B163" s="31"/>
      <c r="C163" s="31"/>
      <c r="D163" s="31"/>
      <c r="E163" s="31"/>
      <c r="F163" s="31"/>
      <c r="G163" s="31"/>
      <c r="H163" s="31"/>
      <c r="I163" s="31"/>
      <c r="J163" s="31"/>
      <c r="K163" s="31"/>
      <c r="L163" s="31"/>
      <c r="M163" s="151"/>
      <c r="N163" s="151"/>
      <c r="O163" s="31"/>
      <c r="P163" s="31"/>
      <c r="Q163" s="1"/>
    </row>
    <row r="164" spans="1:17" s="45" customFormat="1">
      <c r="A164" s="31"/>
      <c r="B164" s="31"/>
      <c r="C164" s="31"/>
      <c r="D164" s="31"/>
      <c r="E164" s="31"/>
      <c r="F164" s="31"/>
      <c r="G164" s="31"/>
      <c r="H164" s="31"/>
      <c r="I164" s="31"/>
      <c r="J164" s="31"/>
      <c r="K164" s="31"/>
      <c r="L164" s="31"/>
      <c r="M164" s="151"/>
      <c r="N164" s="151"/>
      <c r="O164" s="31"/>
      <c r="P164" s="31"/>
      <c r="Q164" s="1"/>
    </row>
    <row r="165" spans="1:17" s="45" customFormat="1">
      <c r="A165" s="31"/>
      <c r="B165" s="31"/>
      <c r="C165" s="31"/>
      <c r="D165" s="31"/>
      <c r="E165" s="31"/>
      <c r="F165" s="31"/>
      <c r="G165" s="31"/>
      <c r="H165" s="31"/>
      <c r="I165" s="31"/>
      <c r="J165" s="31"/>
      <c r="K165" s="31"/>
      <c r="L165" s="31"/>
      <c r="M165" s="151"/>
      <c r="N165" s="151"/>
      <c r="O165" s="31"/>
      <c r="P165" s="31"/>
      <c r="Q165" s="1"/>
    </row>
  </sheetData>
  <mergeCells count="22">
    <mergeCell ref="A1:P1"/>
    <mergeCell ref="A2:P2"/>
    <mergeCell ref="A75:L75"/>
    <mergeCell ref="F40:F48"/>
    <mergeCell ref="D40:D48"/>
    <mergeCell ref="A6:A8"/>
    <mergeCell ref="B6:B8"/>
    <mergeCell ref="C6:C8"/>
    <mergeCell ref="D6:D8"/>
    <mergeCell ref="E6:E8"/>
    <mergeCell ref="M6:M8"/>
    <mergeCell ref="N6:N8"/>
    <mergeCell ref="O6:O8"/>
    <mergeCell ref="P6:P7"/>
    <mergeCell ref="F7:G7"/>
    <mergeCell ref="I7:J7"/>
    <mergeCell ref="A147:L147"/>
    <mergeCell ref="K7:L7"/>
    <mergeCell ref="F6:L6"/>
    <mergeCell ref="H9:I9"/>
    <mergeCell ref="A87:L87"/>
    <mergeCell ref="A76:P76"/>
  </mergeCells>
  <printOptions horizontalCentered="1"/>
  <pageMargins left="0.19685039370078741" right="0.19685039370078741" top="0.35433070866141736" bottom="0.47244094488188981" header="0.31496062992125984" footer="0.31496062992125984"/>
  <pageSetup paperSize="9" scale="60" orientation="landscape" horizontalDpi="4294967293" verticalDpi="0" r:id="rId1"/>
  <headerFooter>
    <oddFooter>&amp;LRKPD KABUPATEN BANGKA 2018&amp;CDP2KBP3A&amp;RV-10.&amp;P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DP2KBP3A</vt:lpstr>
      <vt:lpstr>DP2KBP3A FIX</vt:lpstr>
      <vt:lpstr>'DP2KBP3A FIX'!Print_Area</vt:lpstr>
      <vt:lpstr>DP2KBP3A!Print_Titles</vt:lpstr>
      <vt:lpstr>'DP2KBP3A FIX'!Print_Titles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pc</dc:creator>
  <cp:lastModifiedBy>pc</cp:lastModifiedBy>
  <cp:lastPrinted>2017-12-04T18:51:55Z</cp:lastPrinted>
  <dcterms:created xsi:type="dcterms:W3CDTF">2017-11-23T05:48:07Z</dcterms:created>
  <dcterms:modified xsi:type="dcterms:W3CDTF">2018-02-03T02:36:31Z</dcterms:modified>
</cp:coreProperties>
</file>